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lap\media\testuleti_eloterjesztesek\20250213\"/>
    </mc:Choice>
  </mc:AlternateContent>
  <xr:revisionPtr revIDLastSave="0" documentId="8_{1AD30447-94FA-45C6-A1F6-851B3E025180}" xr6:coauthVersionLast="47" xr6:coauthVersionMax="47" xr10:uidLastSave="{00000000-0000-0000-0000-000000000000}"/>
  <bookViews>
    <workbookView xWindow="-120" yWindow="-120" windowWidth="29040" windowHeight="16440" firstSheet="1" activeTab="9" xr2:uid="{204EABD3-5402-4E0E-930B-1F793D84AFB8}"/>
  </bookViews>
  <sheets>
    <sheet name="KV_1.sz.mell." sheetId="1" r:id="rId1"/>
    <sheet name="KV_2.sz.mell." sheetId="2" r:id="rId2"/>
    <sheet name="KV_3.sz.mell." sheetId="3" r:id="rId3"/>
    <sheet name="KV_4.sz.mell." sheetId="4" r:id="rId4"/>
    <sheet name="KV_5.sz.mell." sheetId="5" r:id="rId5"/>
    <sheet name="KV_6.sz.mell." sheetId="6" r:id="rId6"/>
    <sheet name="KV_7.sz.mell." sheetId="7" r:id="rId7"/>
    <sheet name="KV_8.sz.mell." sheetId="8" r:id="rId8"/>
    <sheet name="KV_9.sz.mell" sheetId="13" r:id="rId9"/>
    <sheet name="KV_10.sz.mell" sheetId="9" r:id="rId10"/>
    <sheet name="KV_11.sz.mell" sheetId="10" r:id="rId11"/>
    <sheet name="KV_12.sz.mell" sheetId="11" r:id="rId12"/>
    <sheet name="KV_1.sz.tájékoztató_t." sheetId="14" r:id="rId13"/>
    <sheet name="KV_2.sz.tájékoztató_t." sheetId="15" r:id="rId14"/>
    <sheet name="KV_3.sz.tájékoztató_t." sheetId="16" r:id="rId15"/>
    <sheet name="KV_4.sz.tájékoztató_t." sheetId="17" r:id="rId16"/>
    <sheet name="KV_5.sz.tájékoztató_t." sheetId="18" r:id="rId17"/>
  </sheets>
  <externalReferences>
    <externalReference r:id="rId18"/>
  </externalReferences>
  <definedNames>
    <definedName name="_xlnm._FilterDatabase" localSheetId="8" hidden="1">'KV_9.sz.mell'!$E$5:$F$1371</definedName>
    <definedName name="RM_6.3.sz.mell__A_2">#REF!</definedName>
    <definedName name="RM_6.4.sz.mell__A_1">#REF!</definedName>
    <definedName name="RM_6.4.sz.mell__A_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9" i="15" l="1"/>
  <c r="H18" i="15"/>
  <c r="G18" i="15"/>
  <c r="F18" i="15"/>
  <c r="E18" i="15"/>
  <c r="D18" i="15"/>
  <c r="I17" i="15"/>
  <c r="H16" i="15"/>
  <c r="G16" i="15"/>
  <c r="F16" i="15"/>
  <c r="E16" i="15"/>
  <c r="I16" i="15"/>
  <c r="D16" i="15"/>
  <c r="I15" i="15"/>
  <c r="H14" i="15"/>
  <c r="G14" i="15"/>
  <c r="F14" i="15"/>
  <c r="E14" i="15"/>
  <c r="D14" i="15"/>
  <c r="I13" i="15"/>
  <c r="I12" i="15"/>
  <c r="H11" i="15"/>
  <c r="G11" i="15"/>
  <c r="F11" i="15"/>
  <c r="F20" i="15"/>
  <c r="E11" i="15"/>
  <c r="D11" i="15"/>
  <c r="I10" i="15"/>
  <c r="I9" i="15"/>
  <c r="H8" i="15"/>
  <c r="G8" i="15"/>
  <c r="F8" i="15"/>
  <c r="E8" i="15"/>
  <c r="D8" i="15"/>
  <c r="H6" i="15"/>
  <c r="G6" i="15"/>
  <c r="F6" i="15"/>
  <c r="E6" i="15"/>
  <c r="D5" i="15"/>
  <c r="I4" i="15"/>
  <c r="D20" i="15"/>
  <c r="E20" i="15"/>
  <c r="I14" i="15"/>
  <c r="I8" i="15"/>
  <c r="H20" i="15"/>
  <c r="I18" i="15"/>
  <c r="I11" i="15"/>
  <c r="G20" i="15"/>
  <c r="D22" i="11"/>
  <c r="D19" i="11"/>
  <c r="D12" i="11"/>
  <c r="D6" i="11"/>
  <c r="C26" i="10"/>
  <c r="F19" i="9"/>
  <c r="E19" i="9"/>
  <c r="D19" i="9"/>
  <c r="C19" i="9"/>
  <c r="G19" i="9"/>
  <c r="G18" i="9"/>
  <c r="G17" i="9"/>
  <c r="G16" i="9"/>
  <c r="G15" i="9"/>
  <c r="G14" i="9"/>
  <c r="G13" i="9"/>
  <c r="E343" i="8"/>
  <c r="D343" i="8"/>
  <c r="C343" i="8"/>
  <c r="B342" i="8"/>
  <c r="B341" i="8"/>
  <c r="B340" i="8"/>
  <c r="B339" i="8"/>
  <c r="B338" i="8"/>
  <c r="B343" i="8"/>
  <c r="E337" i="8"/>
  <c r="D337" i="8"/>
  <c r="C337" i="8"/>
  <c r="B336" i="8"/>
  <c r="B335" i="8"/>
  <c r="B334" i="8"/>
  <c r="B333" i="8"/>
  <c r="B332" i="8"/>
  <c r="B331" i="8"/>
  <c r="B337" i="8"/>
  <c r="E322" i="8"/>
  <c r="D322" i="8"/>
  <c r="C322" i="8"/>
  <c r="B321" i="8"/>
  <c r="B320" i="8"/>
  <c r="B319" i="8"/>
  <c r="B318" i="8"/>
  <c r="B317" i="8"/>
  <c r="B322" i="8"/>
  <c r="E316" i="8"/>
  <c r="D316" i="8"/>
  <c r="C316" i="8"/>
  <c r="B315" i="8"/>
  <c r="B314" i="8"/>
  <c r="B313" i="8"/>
  <c r="B312" i="8"/>
  <c r="B311" i="8"/>
  <c r="B310" i="8"/>
  <c r="B316" i="8"/>
  <c r="E301" i="8"/>
  <c r="D301" i="8"/>
  <c r="C301" i="8"/>
  <c r="B300" i="8"/>
  <c r="B299" i="8"/>
  <c r="B298" i="8"/>
  <c r="B297" i="8"/>
  <c r="B296" i="8"/>
  <c r="B301" i="8"/>
  <c r="E295" i="8"/>
  <c r="D295" i="8"/>
  <c r="C295" i="8"/>
  <c r="B294" i="8"/>
  <c r="B293" i="8"/>
  <c r="B292" i="8"/>
  <c r="B291" i="8"/>
  <c r="B290" i="8"/>
  <c r="B289" i="8"/>
  <c r="B295" i="8"/>
  <c r="E280" i="8"/>
  <c r="D280" i="8"/>
  <c r="C280" i="8"/>
  <c r="B279" i="8"/>
  <c r="B278" i="8"/>
  <c r="B277" i="8"/>
  <c r="B276" i="8"/>
  <c r="B275" i="8"/>
  <c r="B280" i="8"/>
  <c r="E274" i="8"/>
  <c r="D274" i="8"/>
  <c r="C274" i="8"/>
  <c r="B273" i="8"/>
  <c r="B272" i="8"/>
  <c r="B271" i="8"/>
  <c r="B270" i="8"/>
  <c r="B269" i="8"/>
  <c r="B268" i="8"/>
  <c r="B274" i="8"/>
  <c r="E259" i="8"/>
  <c r="D259" i="8"/>
  <c r="C259" i="8"/>
  <c r="B258" i="8"/>
  <c r="B257" i="8"/>
  <c r="B256" i="8"/>
  <c r="B255" i="8"/>
  <c r="B254" i="8"/>
  <c r="B259" i="8"/>
  <c r="E253" i="8"/>
  <c r="D253" i="8"/>
  <c r="C253" i="8"/>
  <c r="B252" i="8"/>
  <c r="B251" i="8"/>
  <c r="B250" i="8"/>
  <c r="B249" i="8"/>
  <c r="B248" i="8"/>
  <c r="B247" i="8"/>
  <c r="B253" i="8"/>
  <c r="E238" i="8"/>
  <c r="D238" i="8"/>
  <c r="C238" i="8"/>
  <c r="B237" i="8"/>
  <c r="B236" i="8"/>
  <c r="B235" i="8"/>
  <c r="B234" i="8"/>
  <c r="B233" i="8"/>
  <c r="B238" i="8"/>
  <c r="E232" i="8"/>
  <c r="D232" i="8"/>
  <c r="C232" i="8"/>
  <c r="B231" i="8"/>
  <c r="B230" i="8"/>
  <c r="B229" i="8"/>
  <c r="B228" i="8"/>
  <c r="B227" i="8"/>
  <c r="B226" i="8"/>
  <c r="B232" i="8"/>
  <c r="E217" i="8"/>
  <c r="D217" i="8"/>
  <c r="C217" i="8"/>
  <c r="B216" i="8"/>
  <c r="B215" i="8"/>
  <c r="B214" i="8"/>
  <c r="B213" i="8"/>
  <c r="B212" i="8"/>
  <c r="B217" i="8"/>
  <c r="E211" i="8"/>
  <c r="D211" i="8"/>
  <c r="C211" i="8"/>
  <c r="B210" i="8"/>
  <c r="B209" i="8"/>
  <c r="B208" i="8"/>
  <c r="B207" i="8"/>
  <c r="B206" i="8"/>
  <c r="B205" i="8"/>
  <c r="B211" i="8"/>
  <c r="E196" i="8"/>
  <c r="D196" i="8"/>
  <c r="C196" i="8"/>
  <c r="B195" i="8"/>
  <c r="B194" i="8"/>
  <c r="B193" i="8"/>
  <c r="B192" i="8"/>
  <c r="B191" i="8"/>
  <c r="B196" i="8"/>
  <c r="E190" i="8"/>
  <c r="D190" i="8"/>
  <c r="C190" i="8"/>
  <c r="B189" i="8"/>
  <c r="B188" i="8"/>
  <c r="B187" i="8"/>
  <c r="B186" i="8"/>
  <c r="B185" i="8"/>
  <c r="B184" i="8"/>
  <c r="B190" i="8"/>
  <c r="E175" i="8"/>
  <c r="D175" i="8"/>
  <c r="C175" i="8"/>
  <c r="B174" i="8"/>
  <c r="B173" i="8"/>
  <c r="B172" i="8"/>
  <c r="B171" i="8"/>
  <c r="B170" i="8"/>
  <c r="B175" i="8"/>
  <c r="E169" i="8"/>
  <c r="D169" i="8"/>
  <c r="C169" i="8"/>
  <c r="B168" i="8"/>
  <c r="B167" i="8"/>
  <c r="B166" i="8"/>
  <c r="B165" i="8"/>
  <c r="B164" i="8"/>
  <c r="B163" i="8"/>
  <c r="B169" i="8"/>
  <c r="E154" i="8"/>
  <c r="D154" i="8"/>
  <c r="C154" i="8"/>
  <c r="B153" i="8"/>
  <c r="B152" i="8"/>
  <c r="B151" i="8"/>
  <c r="B150" i="8"/>
  <c r="B149" i="8"/>
  <c r="B154" i="8"/>
  <c r="E148" i="8"/>
  <c r="D148" i="8"/>
  <c r="C148" i="8"/>
  <c r="B147" i="8"/>
  <c r="B146" i="8"/>
  <c r="B145" i="8"/>
  <c r="B144" i="8"/>
  <c r="B143" i="8"/>
  <c r="B142" i="8"/>
  <c r="B148" i="8"/>
  <c r="E133" i="8"/>
  <c r="D133" i="8"/>
  <c r="C133" i="8"/>
  <c r="B132" i="8"/>
  <c r="B131" i="8"/>
  <c r="B130" i="8"/>
  <c r="B129" i="8"/>
  <c r="B128" i="8"/>
  <c r="B133" i="8"/>
  <c r="E127" i="8"/>
  <c r="D127" i="8"/>
  <c r="C127" i="8"/>
  <c r="B126" i="8"/>
  <c r="B125" i="8"/>
  <c r="B124" i="8"/>
  <c r="B123" i="8"/>
  <c r="B122" i="8"/>
  <c r="B121" i="8"/>
  <c r="B127" i="8"/>
  <c r="E112" i="8"/>
  <c r="D112" i="8"/>
  <c r="C112" i="8"/>
  <c r="B111" i="8"/>
  <c r="B110" i="8"/>
  <c r="B109" i="8"/>
  <c r="B108" i="8"/>
  <c r="B107" i="8"/>
  <c r="B112" i="8"/>
  <c r="E106" i="8"/>
  <c r="D106" i="8"/>
  <c r="C106" i="8"/>
  <c r="B105" i="8"/>
  <c r="B104" i="8"/>
  <c r="B103" i="8"/>
  <c r="B102" i="8"/>
  <c r="B101" i="8"/>
  <c r="B100" i="8"/>
  <c r="B106" i="8"/>
  <c r="E91" i="8"/>
  <c r="D91" i="8"/>
  <c r="C91" i="8"/>
  <c r="B90" i="8"/>
  <c r="B89" i="8"/>
  <c r="B88" i="8"/>
  <c r="B87" i="8"/>
  <c r="B86" i="8"/>
  <c r="B91" i="8"/>
  <c r="E85" i="8"/>
  <c r="D85" i="8"/>
  <c r="C85" i="8"/>
  <c r="B84" i="8"/>
  <c r="B83" i="8"/>
  <c r="B82" i="8"/>
  <c r="B81" i="8"/>
  <c r="B80" i="8"/>
  <c r="B79" i="8"/>
  <c r="B85" i="8"/>
  <c r="E70" i="8"/>
  <c r="D70" i="8"/>
  <c r="C70" i="8"/>
  <c r="B69" i="8"/>
  <c r="B68" i="8"/>
  <c r="B67" i="8"/>
  <c r="B66" i="8"/>
  <c r="B65" i="8"/>
  <c r="B70" i="8"/>
  <c r="E64" i="8"/>
  <c r="D64" i="8"/>
  <c r="C64" i="8"/>
  <c r="B63" i="8"/>
  <c r="B62" i="8"/>
  <c r="B61" i="8"/>
  <c r="B60" i="8"/>
  <c r="B59" i="8"/>
  <c r="B58" i="8"/>
  <c r="B64" i="8"/>
  <c r="B54" i="8"/>
  <c r="B75" i="8"/>
  <c r="B96" i="8"/>
  <c r="B117" i="8"/>
  <c r="B138" i="8"/>
  <c r="B159" i="8"/>
  <c r="B180" i="8"/>
  <c r="B201" i="8"/>
  <c r="B222" i="8"/>
  <c r="B243" i="8"/>
  <c r="B264" i="8"/>
  <c r="B285" i="8"/>
  <c r="B306" i="8"/>
  <c r="B327" i="8"/>
  <c r="E48" i="8"/>
  <c r="D48" i="8"/>
  <c r="C48" i="8"/>
  <c r="B47" i="8"/>
  <c r="B46" i="8"/>
  <c r="B45" i="8"/>
  <c r="B44" i="8"/>
  <c r="B43" i="8"/>
  <c r="B48" i="8"/>
  <c r="E42" i="8"/>
  <c r="D42" i="8"/>
  <c r="C42" i="8"/>
  <c r="B41" i="8"/>
  <c r="B40" i="8"/>
  <c r="B39" i="8"/>
  <c r="B38" i="8"/>
  <c r="B37" i="8"/>
  <c r="B36" i="8"/>
  <c r="B42" i="8"/>
  <c r="E30" i="8"/>
  <c r="E26" i="8"/>
  <c r="B25" i="8"/>
  <c r="D24" i="8"/>
  <c r="C24" i="8"/>
  <c r="B24" i="8"/>
  <c r="D23" i="8"/>
  <c r="C23" i="8"/>
  <c r="B23" i="8"/>
  <c r="D22" i="8"/>
  <c r="D26" i="8"/>
  <c r="C22" i="8"/>
  <c r="C26" i="8"/>
  <c r="B21" i="8"/>
  <c r="E20" i="8"/>
  <c r="D20" i="8"/>
  <c r="B19" i="8"/>
  <c r="B18" i="8"/>
  <c r="B17" i="8"/>
  <c r="C16" i="8"/>
  <c r="C20" i="8"/>
  <c r="B15" i="8"/>
  <c r="B14" i="8"/>
  <c r="D23" i="7"/>
  <c r="B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8" i="7"/>
  <c r="F23" i="7"/>
  <c r="E8" i="7"/>
  <c r="E23" i="7"/>
  <c r="D8" i="7"/>
  <c r="B8" i="7"/>
  <c r="E8" i="8"/>
  <c r="F21" i="6"/>
  <c r="E21" i="6"/>
  <c r="F19" i="6"/>
  <c r="E19" i="6"/>
  <c r="D19" i="6"/>
  <c r="B19" i="6"/>
  <c r="F16" i="6"/>
  <c r="E16" i="6"/>
  <c r="D16" i="6"/>
  <c r="B16" i="6"/>
  <c r="F13" i="6"/>
  <c r="E13" i="6"/>
  <c r="D13" i="6"/>
  <c r="D21" i="6"/>
  <c r="B13" i="6"/>
  <c r="B21" i="6"/>
  <c r="F8" i="6"/>
  <c r="E8" i="6"/>
  <c r="D8" i="6"/>
  <c r="B8" i="6"/>
  <c r="C11" i="5"/>
  <c r="C14" i="4"/>
  <c r="C5" i="5"/>
  <c r="F5" i="6"/>
  <c r="E14" i="3"/>
  <c r="D14" i="3"/>
  <c r="C14" i="3"/>
  <c r="F13" i="3"/>
  <c r="F12" i="3"/>
  <c r="F14" i="3"/>
  <c r="F11" i="3"/>
  <c r="F10" i="3"/>
  <c r="F9" i="3"/>
  <c r="D7" i="3"/>
  <c r="E7" i="3"/>
  <c r="E67" i="2"/>
  <c r="C61" i="2"/>
  <c r="C67" i="2"/>
  <c r="C55" i="2"/>
  <c r="E54" i="2"/>
  <c r="E68" i="2"/>
  <c r="C54" i="2"/>
  <c r="E31" i="2"/>
  <c r="C26" i="2"/>
  <c r="C21" i="2"/>
  <c r="C31" i="2"/>
  <c r="E20" i="2"/>
  <c r="E32" i="2"/>
  <c r="C20" i="2"/>
  <c r="E6" i="2"/>
  <c r="E39" i="2"/>
  <c r="B660" i="1"/>
  <c r="A660" i="1"/>
  <c r="B659" i="1"/>
  <c r="A659" i="1"/>
  <c r="A657" i="1"/>
  <c r="B655" i="1"/>
  <c r="A655" i="1"/>
  <c r="B654" i="1"/>
  <c r="A654" i="1"/>
  <c r="B653" i="1"/>
  <c r="A653" i="1"/>
  <c r="B652" i="1"/>
  <c r="A652" i="1"/>
  <c r="B651" i="1"/>
  <c r="A651" i="1"/>
  <c r="B650" i="1"/>
  <c r="A650" i="1"/>
  <c r="B649" i="1"/>
  <c r="A649" i="1"/>
  <c r="B648" i="1"/>
  <c r="A648" i="1"/>
  <c r="B647" i="1"/>
  <c r="A647" i="1"/>
  <c r="C646" i="1"/>
  <c r="B646" i="1"/>
  <c r="A646" i="1"/>
  <c r="B645" i="1"/>
  <c r="A645" i="1"/>
  <c r="B644" i="1"/>
  <c r="A644" i="1"/>
  <c r="B643" i="1"/>
  <c r="A643" i="1"/>
  <c r="B642" i="1"/>
  <c r="A642" i="1"/>
  <c r="C641" i="1"/>
  <c r="B641" i="1"/>
  <c r="A641" i="1"/>
  <c r="B640" i="1"/>
  <c r="A640" i="1"/>
  <c r="B639" i="1"/>
  <c r="A639" i="1"/>
  <c r="B638" i="1"/>
  <c r="A638" i="1"/>
  <c r="B637" i="1"/>
  <c r="A637" i="1"/>
  <c r="B636" i="1"/>
  <c r="A636" i="1"/>
  <c r="B635" i="1"/>
  <c r="A635" i="1"/>
  <c r="C634" i="1"/>
  <c r="B634" i="1"/>
  <c r="A634" i="1"/>
  <c r="B633" i="1"/>
  <c r="A633" i="1"/>
  <c r="B632" i="1"/>
  <c r="A632" i="1"/>
  <c r="B631" i="1"/>
  <c r="A631" i="1"/>
  <c r="C630" i="1"/>
  <c r="C654" i="1"/>
  <c r="B630" i="1"/>
  <c r="A630" i="1"/>
  <c r="B629" i="1"/>
  <c r="A629" i="1"/>
  <c r="B628" i="1"/>
  <c r="A628" i="1"/>
  <c r="B627" i="1"/>
  <c r="A627" i="1"/>
  <c r="B626" i="1"/>
  <c r="A626" i="1"/>
  <c r="B625" i="1"/>
  <c r="A625" i="1"/>
  <c r="B624" i="1"/>
  <c r="A624" i="1"/>
  <c r="B623" i="1"/>
  <c r="A623" i="1"/>
  <c r="B622" i="1"/>
  <c r="A622" i="1"/>
  <c r="B621" i="1"/>
  <c r="A621" i="1"/>
  <c r="B620" i="1"/>
  <c r="A620" i="1"/>
  <c r="B619" i="1"/>
  <c r="A619" i="1"/>
  <c r="B618" i="1"/>
  <c r="A618" i="1"/>
  <c r="B617" i="1"/>
  <c r="A617" i="1"/>
  <c r="B616" i="1"/>
  <c r="A616" i="1"/>
  <c r="C615" i="1"/>
  <c r="B615" i="1"/>
  <c r="A615" i="1"/>
  <c r="B614" i="1"/>
  <c r="A614" i="1"/>
  <c r="B613" i="1"/>
  <c r="A613" i="1"/>
  <c r="B612" i="1"/>
  <c r="A612" i="1"/>
  <c r="B611" i="1"/>
  <c r="A611" i="1"/>
  <c r="B610" i="1"/>
  <c r="A610" i="1"/>
  <c r="B609" i="1"/>
  <c r="A609" i="1"/>
  <c r="B608" i="1"/>
  <c r="A608" i="1"/>
  <c r="B607" i="1"/>
  <c r="A607" i="1"/>
  <c r="B606" i="1"/>
  <c r="A606" i="1"/>
  <c r="B605" i="1"/>
  <c r="A605" i="1"/>
  <c r="B604" i="1"/>
  <c r="A604" i="1"/>
  <c r="B603" i="1"/>
  <c r="A603" i="1"/>
  <c r="B602" i="1"/>
  <c r="A602" i="1"/>
  <c r="B601" i="1"/>
  <c r="A601" i="1"/>
  <c r="B600" i="1"/>
  <c r="A600" i="1"/>
  <c r="B599" i="1"/>
  <c r="A599" i="1"/>
  <c r="B598" i="1"/>
  <c r="A598" i="1"/>
  <c r="B597" i="1"/>
  <c r="A597" i="1"/>
  <c r="B596" i="1"/>
  <c r="A596" i="1"/>
  <c r="B595" i="1"/>
  <c r="A595" i="1"/>
  <c r="C594" i="1"/>
  <c r="C629" i="1"/>
  <c r="B594" i="1"/>
  <c r="A594" i="1"/>
  <c r="C593" i="1"/>
  <c r="B593" i="1"/>
  <c r="B592" i="1"/>
  <c r="A592" i="1"/>
  <c r="A590" i="1"/>
  <c r="B588" i="1"/>
  <c r="A588" i="1"/>
  <c r="B587" i="1"/>
  <c r="A587" i="1"/>
  <c r="B586" i="1"/>
  <c r="A586" i="1"/>
  <c r="B585" i="1"/>
  <c r="A585" i="1"/>
  <c r="B584" i="1"/>
  <c r="A584" i="1"/>
  <c r="B583" i="1"/>
  <c r="A583" i="1"/>
  <c r="B582" i="1"/>
  <c r="A582" i="1"/>
  <c r="B581" i="1"/>
  <c r="A581" i="1"/>
  <c r="C580" i="1"/>
  <c r="B580" i="1"/>
  <c r="A580" i="1"/>
  <c r="B579" i="1"/>
  <c r="A579" i="1"/>
  <c r="B578" i="1"/>
  <c r="A578" i="1"/>
  <c r="B577" i="1"/>
  <c r="A577" i="1"/>
  <c r="C576" i="1"/>
  <c r="B576" i="1"/>
  <c r="A576" i="1"/>
  <c r="B575" i="1"/>
  <c r="A575" i="1"/>
  <c r="B574" i="1"/>
  <c r="A574" i="1"/>
  <c r="C573" i="1"/>
  <c r="B573" i="1"/>
  <c r="A573" i="1"/>
  <c r="B572" i="1"/>
  <c r="A572" i="1"/>
  <c r="B571" i="1"/>
  <c r="A571" i="1"/>
  <c r="B570" i="1"/>
  <c r="A570" i="1"/>
  <c r="B569" i="1"/>
  <c r="A569" i="1"/>
  <c r="C568" i="1"/>
  <c r="C587" i="1"/>
  <c r="B568" i="1"/>
  <c r="A568" i="1"/>
  <c r="B567" i="1"/>
  <c r="A567" i="1"/>
  <c r="B566" i="1"/>
  <c r="A566" i="1"/>
  <c r="B565" i="1"/>
  <c r="A565" i="1"/>
  <c r="C564" i="1"/>
  <c r="B564" i="1"/>
  <c r="A564" i="1"/>
  <c r="B563" i="1"/>
  <c r="A563" i="1"/>
  <c r="B562" i="1"/>
  <c r="A562" i="1"/>
  <c r="B561" i="1"/>
  <c r="A561" i="1"/>
  <c r="B560" i="1"/>
  <c r="A560" i="1"/>
  <c r="B559" i="1"/>
  <c r="A559" i="1"/>
  <c r="C558" i="1"/>
  <c r="B558" i="1"/>
  <c r="A558" i="1"/>
  <c r="B557" i="1"/>
  <c r="A557" i="1"/>
  <c r="B556" i="1"/>
  <c r="A556" i="1"/>
  <c r="B555" i="1"/>
  <c r="A555" i="1"/>
  <c r="B554" i="1"/>
  <c r="A554" i="1"/>
  <c r="C553" i="1"/>
  <c r="B553" i="1"/>
  <c r="A553" i="1"/>
  <c r="B552" i="1"/>
  <c r="A552" i="1"/>
  <c r="B551" i="1"/>
  <c r="A551" i="1"/>
  <c r="B550" i="1"/>
  <c r="A550" i="1"/>
  <c r="B549" i="1"/>
  <c r="A549" i="1"/>
  <c r="B548" i="1"/>
  <c r="A548" i="1"/>
  <c r="C547" i="1"/>
  <c r="B547" i="1"/>
  <c r="A547" i="1"/>
  <c r="B546" i="1"/>
  <c r="A546" i="1"/>
  <c r="B545" i="1"/>
  <c r="A545" i="1"/>
  <c r="B544" i="1"/>
  <c r="A544" i="1"/>
  <c r="B543" i="1"/>
  <c r="A543" i="1"/>
  <c r="B542" i="1"/>
  <c r="A542" i="1"/>
  <c r="B541" i="1"/>
  <c r="A541" i="1"/>
  <c r="B540" i="1"/>
  <c r="A540" i="1"/>
  <c r="B539" i="1"/>
  <c r="A539" i="1"/>
  <c r="B538" i="1"/>
  <c r="A538" i="1"/>
  <c r="B537" i="1"/>
  <c r="A537" i="1"/>
  <c r="B536" i="1"/>
  <c r="A536" i="1"/>
  <c r="C535" i="1"/>
  <c r="C563" i="1"/>
  <c r="C588" i="1"/>
  <c r="B535" i="1"/>
  <c r="A535" i="1"/>
  <c r="B534" i="1"/>
  <c r="A534" i="1"/>
  <c r="B533" i="1"/>
  <c r="A533" i="1"/>
  <c r="B532" i="1"/>
  <c r="A532" i="1"/>
  <c r="B531" i="1"/>
  <c r="A531" i="1"/>
  <c r="B530" i="1"/>
  <c r="A530" i="1"/>
  <c r="B529" i="1"/>
  <c r="A529" i="1"/>
  <c r="B528" i="1"/>
  <c r="A528" i="1"/>
  <c r="C527" i="1"/>
  <c r="B527" i="1"/>
  <c r="A527" i="1"/>
  <c r="B526" i="1"/>
  <c r="A526" i="1"/>
  <c r="B525" i="1"/>
  <c r="A525" i="1"/>
  <c r="B524" i="1"/>
  <c r="A524" i="1"/>
  <c r="B523" i="1"/>
  <c r="A523" i="1"/>
  <c r="B522" i="1"/>
  <c r="A522" i="1"/>
  <c r="B521" i="1"/>
  <c r="A521" i="1"/>
  <c r="C520" i="1"/>
  <c r="B520" i="1"/>
  <c r="A520" i="1"/>
  <c r="B519" i="1"/>
  <c r="A519" i="1"/>
  <c r="B518" i="1"/>
  <c r="A518" i="1"/>
  <c r="B517" i="1"/>
  <c r="A517" i="1"/>
  <c r="B516" i="1"/>
  <c r="A516" i="1"/>
  <c r="B515" i="1"/>
  <c r="A515" i="1"/>
  <c r="C514" i="1"/>
  <c r="B514" i="1"/>
  <c r="A514" i="1"/>
  <c r="B513" i="1"/>
  <c r="A513" i="1"/>
  <c r="B512" i="1"/>
  <c r="A512" i="1"/>
  <c r="B511" i="1"/>
  <c r="A511" i="1"/>
  <c r="B510" i="1"/>
  <c r="A510" i="1"/>
  <c r="B509" i="1"/>
  <c r="A509" i="1"/>
  <c r="B508" i="1"/>
  <c r="A508" i="1"/>
  <c r="B507" i="1"/>
  <c r="A507" i="1"/>
  <c r="B506" i="1"/>
  <c r="A506" i="1"/>
  <c r="C505" i="1"/>
  <c r="B505" i="1"/>
  <c r="A505" i="1"/>
  <c r="C504" i="1"/>
  <c r="B504" i="1"/>
  <c r="B503" i="1"/>
  <c r="A503" i="1"/>
  <c r="C502" i="1"/>
  <c r="A501" i="1"/>
  <c r="B495" i="1"/>
  <c r="A495" i="1"/>
  <c r="B494" i="1"/>
  <c r="A494" i="1"/>
  <c r="A492" i="1"/>
  <c r="B490" i="1"/>
  <c r="A490" i="1"/>
  <c r="B489" i="1"/>
  <c r="A489" i="1"/>
  <c r="B488" i="1"/>
  <c r="A488" i="1"/>
  <c r="B487" i="1"/>
  <c r="A487" i="1"/>
  <c r="B486" i="1"/>
  <c r="A486" i="1"/>
  <c r="B485" i="1"/>
  <c r="A485" i="1"/>
  <c r="B484" i="1"/>
  <c r="A484" i="1"/>
  <c r="B483" i="1"/>
  <c r="A483" i="1"/>
  <c r="B482" i="1"/>
  <c r="A482" i="1"/>
  <c r="C481" i="1"/>
  <c r="B481" i="1"/>
  <c r="A481" i="1"/>
  <c r="B480" i="1"/>
  <c r="A480" i="1"/>
  <c r="B479" i="1"/>
  <c r="A479" i="1"/>
  <c r="B478" i="1"/>
  <c r="A478" i="1"/>
  <c r="B477" i="1"/>
  <c r="A477" i="1"/>
  <c r="C476" i="1"/>
  <c r="B476" i="1"/>
  <c r="A476" i="1"/>
  <c r="B475" i="1"/>
  <c r="A475" i="1"/>
  <c r="B474" i="1"/>
  <c r="A474" i="1"/>
  <c r="B473" i="1"/>
  <c r="A473" i="1"/>
  <c r="B472" i="1"/>
  <c r="A472" i="1"/>
  <c r="B471" i="1"/>
  <c r="A471" i="1"/>
  <c r="B470" i="1"/>
  <c r="A470" i="1"/>
  <c r="C469" i="1"/>
  <c r="B469" i="1"/>
  <c r="A469" i="1"/>
  <c r="B468" i="1"/>
  <c r="A468" i="1"/>
  <c r="B467" i="1"/>
  <c r="A467" i="1"/>
  <c r="B466" i="1"/>
  <c r="A466" i="1"/>
  <c r="C465" i="1"/>
  <c r="C489" i="1"/>
  <c r="B465" i="1"/>
  <c r="A465" i="1"/>
  <c r="B464" i="1"/>
  <c r="A464" i="1"/>
  <c r="B463" i="1"/>
  <c r="A463" i="1"/>
  <c r="B462" i="1"/>
  <c r="A462" i="1"/>
  <c r="B461" i="1"/>
  <c r="A461" i="1"/>
  <c r="B460" i="1"/>
  <c r="A460" i="1"/>
  <c r="B459" i="1"/>
  <c r="A459" i="1"/>
  <c r="B458" i="1"/>
  <c r="A458" i="1"/>
  <c r="B457" i="1"/>
  <c r="A457" i="1"/>
  <c r="B456" i="1"/>
  <c r="A456" i="1"/>
  <c r="B455" i="1"/>
  <c r="A455" i="1"/>
  <c r="B454" i="1"/>
  <c r="A454" i="1"/>
  <c r="B453" i="1"/>
  <c r="A453" i="1"/>
  <c r="B452" i="1"/>
  <c r="A452" i="1"/>
  <c r="B451" i="1"/>
  <c r="A451" i="1"/>
  <c r="C450" i="1"/>
  <c r="B450" i="1"/>
  <c r="A450" i="1"/>
  <c r="B449" i="1"/>
  <c r="A449" i="1"/>
  <c r="B448" i="1"/>
  <c r="A448" i="1"/>
  <c r="B447" i="1"/>
  <c r="A447" i="1"/>
  <c r="B446" i="1"/>
  <c r="A446" i="1"/>
  <c r="B445" i="1"/>
  <c r="A445" i="1"/>
  <c r="B444" i="1"/>
  <c r="A444" i="1"/>
  <c r="B443" i="1"/>
  <c r="A443" i="1"/>
  <c r="B442" i="1"/>
  <c r="A442" i="1"/>
  <c r="B441" i="1"/>
  <c r="A441" i="1"/>
  <c r="B440" i="1"/>
  <c r="A440" i="1"/>
  <c r="B439" i="1"/>
  <c r="A439" i="1"/>
  <c r="B438" i="1"/>
  <c r="A438" i="1"/>
  <c r="B437" i="1"/>
  <c r="A437" i="1"/>
  <c r="B436" i="1"/>
  <c r="A436" i="1"/>
  <c r="B435" i="1"/>
  <c r="A435" i="1"/>
  <c r="B434" i="1"/>
  <c r="A434" i="1"/>
  <c r="B433" i="1"/>
  <c r="A433" i="1"/>
  <c r="B432" i="1"/>
  <c r="A432" i="1"/>
  <c r="B431" i="1"/>
  <c r="A431" i="1"/>
  <c r="B430" i="1"/>
  <c r="A430" i="1"/>
  <c r="C429" i="1"/>
  <c r="C464" i="1"/>
  <c r="B429" i="1"/>
  <c r="A429" i="1"/>
  <c r="C428" i="1"/>
  <c r="B428" i="1"/>
  <c r="B427" i="1"/>
  <c r="A427" i="1"/>
  <c r="A425" i="1"/>
  <c r="B423" i="1"/>
  <c r="A423" i="1"/>
  <c r="B422" i="1"/>
  <c r="A422" i="1"/>
  <c r="B421" i="1"/>
  <c r="A421" i="1"/>
  <c r="B420" i="1"/>
  <c r="A420" i="1"/>
  <c r="B419" i="1"/>
  <c r="A419" i="1"/>
  <c r="B418" i="1"/>
  <c r="A418" i="1"/>
  <c r="B417" i="1"/>
  <c r="A417" i="1"/>
  <c r="B416" i="1"/>
  <c r="A416" i="1"/>
  <c r="C415" i="1"/>
  <c r="B415" i="1"/>
  <c r="A415" i="1"/>
  <c r="B414" i="1"/>
  <c r="A414" i="1"/>
  <c r="B413" i="1"/>
  <c r="A413" i="1"/>
  <c r="B412" i="1"/>
  <c r="A412" i="1"/>
  <c r="C411" i="1"/>
  <c r="C422" i="1"/>
  <c r="C495" i="1"/>
  <c r="B411" i="1"/>
  <c r="A411" i="1"/>
  <c r="B410" i="1"/>
  <c r="A410" i="1"/>
  <c r="B409" i="1"/>
  <c r="A409" i="1"/>
  <c r="C408" i="1"/>
  <c r="B408" i="1"/>
  <c r="A408" i="1"/>
  <c r="B407" i="1"/>
  <c r="A407" i="1"/>
  <c r="B406" i="1"/>
  <c r="A406" i="1"/>
  <c r="B405" i="1"/>
  <c r="A405" i="1"/>
  <c r="B404" i="1"/>
  <c r="A404" i="1"/>
  <c r="C403" i="1"/>
  <c r="B403" i="1"/>
  <c r="A403" i="1"/>
  <c r="B402" i="1"/>
  <c r="A402" i="1"/>
  <c r="B401" i="1"/>
  <c r="A401" i="1"/>
  <c r="B400" i="1"/>
  <c r="A400" i="1"/>
  <c r="C399" i="1"/>
  <c r="B399" i="1"/>
  <c r="A399" i="1"/>
  <c r="B398" i="1"/>
  <c r="A398" i="1"/>
  <c r="B397" i="1"/>
  <c r="A397" i="1"/>
  <c r="B396" i="1"/>
  <c r="A396" i="1"/>
  <c r="B395" i="1"/>
  <c r="A395" i="1"/>
  <c r="B394" i="1"/>
  <c r="A394" i="1"/>
  <c r="C393" i="1"/>
  <c r="B393" i="1"/>
  <c r="A393" i="1"/>
  <c r="B392" i="1"/>
  <c r="A392" i="1"/>
  <c r="B391" i="1"/>
  <c r="A391" i="1"/>
  <c r="B390" i="1"/>
  <c r="A390" i="1"/>
  <c r="B389" i="1"/>
  <c r="A389" i="1"/>
  <c r="C388" i="1"/>
  <c r="B388" i="1"/>
  <c r="A388" i="1"/>
  <c r="B387" i="1"/>
  <c r="A387" i="1"/>
  <c r="B386" i="1"/>
  <c r="A386" i="1"/>
  <c r="B385" i="1"/>
  <c r="A385" i="1"/>
  <c r="B384" i="1"/>
  <c r="A384" i="1"/>
  <c r="B383" i="1"/>
  <c r="A383" i="1"/>
  <c r="C382" i="1"/>
  <c r="B382" i="1"/>
  <c r="A382" i="1"/>
  <c r="B381" i="1"/>
  <c r="A381" i="1"/>
  <c r="B380" i="1"/>
  <c r="A380" i="1"/>
  <c r="B379" i="1"/>
  <c r="A379" i="1"/>
  <c r="B378" i="1"/>
  <c r="A378" i="1"/>
  <c r="B377" i="1"/>
  <c r="A377" i="1"/>
  <c r="B376" i="1"/>
  <c r="A376" i="1"/>
  <c r="B375" i="1"/>
  <c r="A375" i="1"/>
  <c r="B374" i="1"/>
  <c r="A374" i="1"/>
  <c r="B373" i="1"/>
  <c r="A373" i="1"/>
  <c r="B372" i="1"/>
  <c r="A372" i="1"/>
  <c r="B371" i="1"/>
  <c r="A371" i="1"/>
  <c r="C370" i="1"/>
  <c r="B370" i="1"/>
  <c r="A370" i="1"/>
  <c r="B369" i="1"/>
  <c r="A369" i="1"/>
  <c r="B368" i="1"/>
  <c r="A368" i="1"/>
  <c r="B367" i="1"/>
  <c r="A367" i="1"/>
  <c r="B366" i="1"/>
  <c r="A366" i="1"/>
  <c r="B365" i="1"/>
  <c r="A365" i="1"/>
  <c r="B364" i="1"/>
  <c r="A364" i="1"/>
  <c r="B363" i="1"/>
  <c r="A363" i="1"/>
  <c r="C362" i="1"/>
  <c r="B362" i="1"/>
  <c r="A362" i="1"/>
  <c r="B361" i="1"/>
  <c r="A361" i="1"/>
  <c r="B360" i="1"/>
  <c r="A360" i="1"/>
  <c r="B359" i="1"/>
  <c r="A359" i="1"/>
  <c r="B358" i="1"/>
  <c r="A358" i="1"/>
  <c r="B357" i="1"/>
  <c r="A357" i="1"/>
  <c r="B356" i="1"/>
  <c r="A356" i="1"/>
  <c r="C355" i="1"/>
  <c r="B355" i="1"/>
  <c r="A355" i="1"/>
  <c r="B354" i="1"/>
  <c r="A354" i="1"/>
  <c r="B353" i="1"/>
  <c r="A353" i="1"/>
  <c r="B352" i="1"/>
  <c r="A352" i="1"/>
  <c r="B351" i="1"/>
  <c r="A351" i="1"/>
  <c r="B350" i="1"/>
  <c r="A350" i="1"/>
  <c r="C349" i="1"/>
  <c r="B349" i="1"/>
  <c r="A349" i="1"/>
  <c r="B348" i="1"/>
  <c r="A348" i="1"/>
  <c r="B347" i="1"/>
  <c r="A347" i="1"/>
  <c r="B346" i="1"/>
  <c r="A346" i="1"/>
  <c r="B345" i="1"/>
  <c r="A345" i="1"/>
  <c r="B344" i="1"/>
  <c r="A344" i="1"/>
  <c r="B343" i="1"/>
  <c r="A343" i="1"/>
  <c r="B342" i="1"/>
  <c r="A342" i="1"/>
  <c r="B341" i="1"/>
  <c r="A341" i="1"/>
  <c r="C340" i="1"/>
  <c r="C398" i="1"/>
  <c r="C423" i="1"/>
  <c r="C491" i="1"/>
  <c r="B340" i="1"/>
  <c r="A340" i="1"/>
  <c r="C339" i="1"/>
  <c r="B339" i="1"/>
  <c r="B338" i="1"/>
  <c r="A338" i="1"/>
  <c r="C337" i="1"/>
  <c r="A336" i="1"/>
  <c r="B330" i="1"/>
  <c r="A330" i="1"/>
  <c r="B329" i="1"/>
  <c r="A329" i="1"/>
  <c r="A327" i="1"/>
  <c r="B325" i="1"/>
  <c r="A325" i="1"/>
  <c r="B324" i="1"/>
  <c r="A324" i="1"/>
  <c r="B323" i="1"/>
  <c r="A323" i="1"/>
  <c r="B322" i="1"/>
  <c r="A322" i="1"/>
  <c r="B321" i="1"/>
  <c r="A321" i="1"/>
  <c r="B320" i="1"/>
  <c r="A320" i="1"/>
  <c r="B319" i="1"/>
  <c r="A319" i="1"/>
  <c r="B318" i="1"/>
  <c r="A318" i="1"/>
  <c r="B317" i="1"/>
  <c r="A317" i="1"/>
  <c r="C316" i="1"/>
  <c r="B316" i="1"/>
  <c r="A316" i="1"/>
  <c r="C315" i="1"/>
  <c r="B315" i="1"/>
  <c r="A315" i="1"/>
  <c r="C314" i="1"/>
  <c r="C311" i="1"/>
  <c r="B314" i="1"/>
  <c r="A314" i="1"/>
  <c r="C313" i="1"/>
  <c r="B313" i="1"/>
  <c r="A313" i="1"/>
  <c r="C312" i="1"/>
  <c r="B312" i="1"/>
  <c r="A312" i="1"/>
  <c r="B311" i="1"/>
  <c r="A311" i="1"/>
  <c r="C310" i="1"/>
  <c r="B310" i="1"/>
  <c r="A310" i="1"/>
  <c r="C309" i="1"/>
  <c r="B309" i="1"/>
  <c r="A309" i="1"/>
  <c r="C308" i="1"/>
  <c r="B308" i="1"/>
  <c r="A308" i="1"/>
  <c r="C307" i="1"/>
  <c r="B307" i="1"/>
  <c r="A307" i="1"/>
  <c r="C306" i="1"/>
  <c r="C304" i="1"/>
  <c r="B306" i="1"/>
  <c r="A306" i="1"/>
  <c r="C305" i="1"/>
  <c r="B305" i="1"/>
  <c r="A305" i="1"/>
  <c r="B304" i="1"/>
  <c r="A304" i="1"/>
  <c r="B303" i="1"/>
  <c r="A303" i="1"/>
  <c r="B302" i="1"/>
  <c r="A302" i="1"/>
  <c r="B301" i="1"/>
  <c r="A301" i="1"/>
  <c r="C300" i="1"/>
  <c r="B300" i="1"/>
  <c r="A300" i="1"/>
  <c r="B299" i="1"/>
  <c r="A299" i="1"/>
  <c r="C298" i="1"/>
  <c r="B298" i="1"/>
  <c r="A298" i="1"/>
  <c r="C297" i="1"/>
  <c r="B297" i="1"/>
  <c r="A297" i="1"/>
  <c r="C296" i="1"/>
  <c r="B296" i="1"/>
  <c r="A296" i="1"/>
  <c r="C295" i="1"/>
  <c r="B295" i="1"/>
  <c r="A295" i="1"/>
  <c r="C294" i="1"/>
  <c r="B294" i="1"/>
  <c r="A294" i="1"/>
  <c r="C293" i="1"/>
  <c r="B293" i="1"/>
  <c r="A293" i="1"/>
  <c r="C292" i="1"/>
  <c r="B292" i="1"/>
  <c r="A292" i="1"/>
  <c r="C291" i="1"/>
  <c r="B291" i="1"/>
  <c r="A291" i="1"/>
  <c r="B290" i="1"/>
  <c r="A290" i="1"/>
  <c r="C289" i="1"/>
  <c r="B289" i="1"/>
  <c r="A289" i="1"/>
  <c r="C288" i="1"/>
  <c r="B288" i="1"/>
  <c r="A288" i="1"/>
  <c r="C287" i="1"/>
  <c r="B287" i="1"/>
  <c r="A287" i="1"/>
  <c r="C286" i="1"/>
  <c r="B286" i="1"/>
  <c r="A286" i="1"/>
  <c r="B285" i="1"/>
  <c r="A285" i="1"/>
  <c r="C284" i="1"/>
  <c r="B284" i="1"/>
  <c r="A284" i="1"/>
  <c r="C283" i="1"/>
  <c r="B283" i="1"/>
  <c r="A283" i="1"/>
  <c r="C282" i="1"/>
  <c r="B282" i="1"/>
  <c r="A282" i="1"/>
  <c r="C281" i="1"/>
  <c r="B281" i="1"/>
  <c r="A281" i="1"/>
  <c r="C280" i="1"/>
  <c r="B280" i="1"/>
  <c r="A280" i="1"/>
  <c r="C279" i="1"/>
  <c r="B279" i="1"/>
  <c r="A279" i="1"/>
  <c r="C278" i="1"/>
  <c r="B278" i="1"/>
  <c r="A278" i="1"/>
  <c r="C277" i="1"/>
  <c r="B277" i="1"/>
  <c r="A277" i="1"/>
  <c r="C276" i="1"/>
  <c r="B276" i="1"/>
  <c r="A276" i="1"/>
  <c r="C275" i="1"/>
  <c r="B275" i="1"/>
  <c r="A275" i="1"/>
  <c r="C274" i="1"/>
  <c r="B274" i="1"/>
  <c r="A274" i="1"/>
  <c r="C273" i="1"/>
  <c r="B273" i="1"/>
  <c r="A273" i="1"/>
  <c r="C272" i="1"/>
  <c r="B272" i="1"/>
  <c r="A272" i="1"/>
  <c r="C271" i="1"/>
  <c r="B271" i="1"/>
  <c r="A271" i="1"/>
  <c r="C270" i="1"/>
  <c r="B270" i="1"/>
  <c r="A270" i="1"/>
  <c r="B269" i="1"/>
  <c r="A269" i="1"/>
  <c r="C268" i="1"/>
  <c r="B268" i="1"/>
  <c r="A268" i="1"/>
  <c r="C267" i="1"/>
  <c r="B267" i="1"/>
  <c r="A267" i="1"/>
  <c r="C266" i="1"/>
  <c r="B266" i="1"/>
  <c r="A266" i="1"/>
  <c r="C265" i="1"/>
  <c r="B265" i="1"/>
  <c r="A265" i="1"/>
  <c r="B264" i="1"/>
  <c r="A264" i="1"/>
  <c r="C263" i="1"/>
  <c r="B263" i="1"/>
  <c r="B262" i="1"/>
  <c r="A262" i="1"/>
  <c r="C261" i="1"/>
  <c r="A260" i="1"/>
  <c r="B258" i="1"/>
  <c r="A258" i="1"/>
  <c r="B257" i="1"/>
  <c r="A257" i="1"/>
  <c r="B256" i="1"/>
  <c r="A256" i="1"/>
  <c r="B255" i="1"/>
  <c r="A255" i="1"/>
  <c r="C254" i="1"/>
  <c r="B254" i="1"/>
  <c r="A254" i="1"/>
  <c r="C253" i="1"/>
  <c r="B253" i="1"/>
  <c r="A253" i="1"/>
  <c r="C252" i="1"/>
  <c r="C250" i="1"/>
  <c r="B252" i="1"/>
  <c r="A252" i="1"/>
  <c r="C251" i="1"/>
  <c r="B251" i="1"/>
  <c r="A251" i="1"/>
  <c r="B250" i="1"/>
  <c r="A250" i="1"/>
  <c r="C249" i="1"/>
  <c r="B249" i="1"/>
  <c r="A249" i="1"/>
  <c r="C248" i="1"/>
  <c r="C246" i="1"/>
  <c r="B248" i="1"/>
  <c r="A248" i="1"/>
  <c r="C247" i="1"/>
  <c r="B247" i="1"/>
  <c r="A247" i="1"/>
  <c r="B246" i="1"/>
  <c r="A246" i="1"/>
  <c r="C245" i="1"/>
  <c r="B245" i="1"/>
  <c r="A245" i="1"/>
  <c r="C244" i="1"/>
  <c r="C243" i="1"/>
  <c r="B244" i="1"/>
  <c r="A244" i="1"/>
  <c r="B243" i="1"/>
  <c r="A243" i="1"/>
  <c r="C242" i="1"/>
  <c r="B242" i="1"/>
  <c r="A242" i="1"/>
  <c r="C241" i="1"/>
  <c r="B241" i="1"/>
  <c r="A241" i="1"/>
  <c r="C240" i="1"/>
  <c r="C238" i="1"/>
  <c r="B240" i="1"/>
  <c r="A240" i="1"/>
  <c r="C239" i="1"/>
  <c r="B239" i="1"/>
  <c r="A239" i="1"/>
  <c r="B238" i="1"/>
  <c r="A238" i="1"/>
  <c r="B237" i="1"/>
  <c r="A237" i="1"/>
  <c r="B236" i="1"/>
  <c r="A236" i="1"/>
  <c r="B235" i="1"/>
  <c r="A235" i="1"/>
  <c r="C234" i="1"/>
  <c r="B234" i="1"/>
  <c r="A234" i="1"/>
  <c r="B233" i="1"/>
  <c r="A233" i="1"/>
  <c r="C232" i="1"/>
  <c r="B232" i="1"/>
  <c r="A232" i="1"/>
  <c r="C231" i="1"/>
  <c r="B231" i="1"/>
  <c r="A231" i="1"/>
  <c r="C230" i="1"/>
  <c r="B230" i="1"/>
  <c r="A230" i="1"/>
  <c r="C229" i="1"/>
  <c r="C228" i="1"/>
  <c r="B229" i="1"/>
  <c r="A229" i="1"/>
  <c r="B228" i="1"/>
  <c r="A228" i="1"/>
  <c r="C227" i="1"/>
  <c r="B227" i="1"/>
  <c r="A227" i="1"/>
  <c r="C226" i="1"/>
  <c r="B226" i="1"/>
  <c r="A226" i="1"/>
  <c r="C225" i="1"/>
  <c r="B225" i="1"/>
  <c r="A225" i="1"/>
  <c r="C224" i="1"/>
  <c r="B224" i="1"/>
  <c r="A224" i="1"/>
  <c r="C223" i="1"/>
  <c r="B223" i="1"/>
  <c r="A223" i="1"/>
  <c r="C222" i="1"/>
  <c r="B222" i="1"/>
  <c r="A222" i="1"/>
  <c r="C221" i="1"/>
  <c r="B221" i="1"/>
  <c r="A221" i="1"/>
  <c r="C220" i="1"/>
  <c r="B220" i="1"/>
  <c r="A220" i="1"/>
  <c r="C219" i="1"/>
  <c r="C217" i="1"/>
  <c r="B219" i="1"/>
  <c r="A219" i="1"/>
  <c r="C218" i="1"/>
  <c r="B218" i="1"/>
  <c r="A218" i="1"/>
  <c r="B217" i="1"/>
  <c r="A217" i="1"/>
  <c r="C216" i="1"/>
  <c r="B216" i="1"/>
  <c r="A216" i="1"/>
  <c r="C215" i="1"/>
  <c r="B215" i="1"/>
  <c r="A215" i="1"/>
  <c r="C214" i="1"/>
  <c r="B214" i="1"/>
  <c r="A214" i="1"/>
  <c r="C213" i="1"/>
  <c r="B213" i="1"/>
  <c r="A213" i="1"/>
  <c r="C212" i="1"/>
  <c r="B212" i="1"/>
  <c r="A212" i="1"/>
  <c r="C211" i="1"/>
  <c r="B211" i="1"/>
  <c r="A211" i="1"/>
  <c r="C210" i="1"/>
  <c r="B210" i="1"/>
  <c r="A210" i="1"/>
  <c r="C209" i="1"/>
  <c r="B209" i="1"/>
  <c r="A209" i="1"/>
  <c r="C208" i="1"/>
  <c r="B208" i="1"/>
  <c r="A208" i="1"/>
  <c r="C207" i="1"/>
  <c r="C205" i="1"/>
  <c r="B207" i="1"/>
  <c r="A207" i="1"/>
  <c r="C206" i="1"/>
  <c r="B206" i="1"/>
  <c r="A206" i="1"/>
  <c r="B205" i="1"/>
  <c r="A205" i="1"/>
  <c r="C204" i="1"/>
  <c r="B204" i="1"/>
  <c r="A204" i="1"/>
  <c r="C203" i="1"/>
  <c r="B203" i="1"/>
  <c r="A203" i="1"/>
  <c r="C202" i="1"/>
  <c r="B202" i="1"/>
  <c r="A202" i="1"/>
  <c r="C201" i="1"/>
  <c r="B201" i="1"/>
  <c r="A201" i="1"/>
  <c r="C200" i="1"/>
  <c r="B200" i="1"/>
  <c r="A200" i="1"/>
  <c r="C199" i="1"/>
  <c r="C197" i="1"/>
  <c r="B199" i="1"/>
  <c r="A199" i="1"/>
  <c r="C198" i="1"/>
  <c r="B198" i="1"/>
  <c r="A198" i="1"/>
  <c r="B197" i="1"/>
  <c r="A197" i="1"/>
  <c r="C196" i="1"/>
  <c r="B196" i="1"/>
  <c r="A196" i="1"/>
  <c r="C195" i="1"/>
  <c r="B195" i="1"/>
  <c r="A195" i="1"/>
  <c r="C194" i="1"/>
  <c r="B194" i="1"/>
  <c r="A194" i="1"/>
  <c r="C193" i="1"/>
  <c r="B193" i="1"/>
  <c r="A193" i="1"/>
  <c r="C192" i="1"/>
  <c r="B192" i="1"/>
  <c r="A192" i="1"/>
  <c r="C191" i="1"/>
  <c r="C190" i="1"/>
  <c r="B191" i="1"/>
  <c r="A191" i="1"/>
  <c r="B190" i="1"/>
  <c r="A190" i="1"/>
  <c r="C189" i="1"/>
  <c r="B189" i="1"/>
  <c r="A189" i="1"/>
  <c r="C188" i="1"/>
  <c r="B188" i="1"/>
  <c r="A188" i="1"/>
  <c r="C187" i="1"/>
  <c r="B187" i="1"/>
  <c r="A187" i="1"/>
  <c r="C186" i="1"/>
  <c r="B186" i="1"/>
  <c r="A186" i="1"/>
  <c r="C185" i="1"/>
  <c r="B185" i="1"/>
  <c r="A185" i="1"/>
  <c r="B184" i="1"/>
  <c r="A184" i="1"/>
  <c r="C183" i="1"/>
  <c r="B183" i="1"/>
  <c r="A183" i="1"/>
  <c r="C182" i="1"/>
  <c r="B182" i="1"/>
  <c r="A182" i="1"/>
  <c r="C181" i="1"/>
  <c r="B181" i="1"/>
  <c r="A181" i="1"/>
  <c r="C180" i="1"/>
  <c r="B180" i="1"/>
  <c r="A180" i="1"/>
  <c r="C179" i="1"/>
  <c r="B179" i="1"/>
  <c r="A179" i="1"/>
  <c r="C178" i="1"/>
  <c r="B178" i="1"/>
  <c r="A178" i="1"/>
  <c r="C177" i="1"/>
  <c r="B177" i="1"/>
  <c r="A177" i="1"/>
  <c r="C176" i="1"/>
  <c r="C184" i="1"/>
  <c r="C175" i="1"/>
  <c r="B176" i="1"/>
  <c r="A176" i="1"/>
  <c r="B175" i="1"/>
  <c r="A175" i="1"/>
  <c r="C174" i="1"/>
  <c r="B174" i="1"/>
  <c r="B173" i="1"/>
  <c r="A173" i="1"/>
  <c r="C172" i="1"/>
  <c r="A171" i="1"/>
  <c r="C151" i="1"/>
  <c r="C146" i="1"/>
  <c r="C139" i="1"/>
  <c r="C135" i="1"/>
  <c r="C159" i="1"/>
  <c r="C125" i="1"/>
  <c r="C290" i="1"/>
  <c r="C285" i="1"/>
  <c r="C120" i="1"/>
  <c r="C104" i="1"/>
  <c r="C99" i="1"/>
  <c r="C134" i="1"/>
  <c r="C96" i="1"/>
  <c r="C163" i="1"/>
  <c r="C85" i="1"/>
  <c r="C81" i="1"/>
  <c r="C78" i="1"/>
  <c r="C73" i="1"/>
  <c r="C69" i="1"/>
  <c r="C92" i="1"/>
  <c r="C63" i="1"/>
  <c r="C58" i="1"/>
  <c r="C52" i="1"/>
  <c r="C40" i="1"/>
  <c r="C32" i="1"/>
  <c r="C25" i="1"/>
  <c r="C19" i="1"/>
  <c r="C10" i="1"/>
  <c r="C68" i="1"/>
  <c r="C97" i="1"/>
  <c r="A168" i="1"/>
  <c r="A333" i="1"/>
  <c r="A498" i="1"/>
  <c r="I20" i="15"/>
  <c r="E325" i="8"/>
  <c r="E304" i="8"/>
  <c r="E283" i="8"/>
  <c r="E262" i="8"/>
  <c r="E241" i="8"/>
  <c r="E220" i="8"/>
  <c r="E199" i="8"/>
  <c r="E178" i="8"/>
  <c r="E157" i="8"/>
  <c r="E136" i="8"/>
  <c r="E115" i="8"/>
  <c r="E94" i="8"/>
  <c r="E73" i="8"/>
  <c r="E52" i="8"/>
  <c r="B20" i="8"/>
  <c r="B22" i="8"/>
  <c r="B26" i="8"/>
  <c r="B16" i="8"/>
  <c r="E33" i="2"/>
  <c r="C33" i="2"/>
  <c r="E69" i="2"/>
  <c r="C32" i="2"/>
  <c r="C68" i="2"/>
  <c r="C69" i="2"/>
  <c r="C165" i="1"/>
  <c r="C233" i="1"/>
  <c r="C257" i="1"/>
  <c r="C330" i="1"/>
  <c r="C427" i="1"/>
  <c r="C262" i="1"/>
  <c r="C592" i="1"/>
  <c r="C324" i="1"/>
  <c r="C93" i="1"/>
  <c r="C161" i="1"/>
  <c r="C164" i="1"/>
  <c r="C328" i="1"/>
  <c r="C658" i="1"/>
  <c r="C493" i="1"/>
  <c r="C160" i="1"/>
  <c r="C338" i="1"/>
  <c r="C591" i="1"/>
  <c r="C503" i="1"/>
  <c r="C269" i="1"/>
  <c r="C264" i="1"/>
  <c r="C299" i="1"/>
  <c r="C325" i="1"/>
  <c r="C173" i="1"/>
  <c r="C426" i="1"/>
  <c r="E34" i="2"/>
  <c r="C34" i="2"/>
  <c r="A35" i="2"/>
  <c r="E70" i="2"/>
  <c r="C70" i="2"/>
  <c r="C329" i="1"/>
  <c r="C258" i="1"/>
  <c r="C326" i="1"/>
  <c r="C41" i="2"/>
  <c r="E41" i="2"/>
</calcChain>
</file>

<file path=xl/sharedStrings.xml><?xml version="1.0" encoding="utf-8"?>
<sst xmlns="http://schemas.openxmlformats.org/spreadsheetml/2006/main" count="4006" uniqueCount="611">
  <si>
    <t>1. melléklet a …/2025.(…) önkormányzati rendelethez</t>
  </si>
  <si>
    <t>ÖSSZEVONT MÉRLEGE</t>
  </si>
  <si>
    <t>B E V É T E L E K</t>
  </si>
  <si>
    <t>Forintban!</t>
  </si>
  <si>
    <t>Sor-
szám</t>
  </si>
  <si>
    <t>Bevételi jogcím</t>
  </si>
  <si>
    <t>A</t>
  </si>
  <si>
    <t>B</t>
  </si>
  <si>
    <t>Működési célú támogatások államháztartáson belülről (10+…+11+…+14)</t>
  </si>
  <si>
    <t>2</t>
  </si>
  <si>
    <t>Helyi önkormányzatok működésének általános támogatása</t>
  </si>
  <si>
    <t>3</t>
  </si>
  <si>
    <t>Önkormányzatok egyes köznevelési feladatainak támogatása</t>
  </si>
  <si>
    <t>4</t>
  </si>
  <si>
    <t>Önkormányzatok szociális és gyermekjóléti feladatainak támogatása</t>
  </si>
  <si>
    <t>5</t>
  </si>
  <si>
    <t>Önkormányzatok gyermekétkeztetési feladatainak támogatása</t>
  </si>
  <si>
    <t>6</t>
  </si>
  <si>
    <t>Önkormányzatok kulturális feladatainak támogatása</t>
  </si>
  <si>
    <t>7</t>
  </si>
  <si>
    <t xml:space="preserve">Működési célú kvi támogatások és kiegészítő támogatások </t>
  </si>
  <si>
    <t>8</t>
  </si>
  <si>
    <t>Elszámolásból származó bevételek</t>
  </si>
  <si>
    <t>9</t>
  </si>
  <si>
    <t>Elvonások és befizetések bevételei</t>
  </si>
  <si>
    <t>10</t>
  </si>
  <si>
    <t>Önkormányzat működési támogatásai (2+…+.9)</t>
  </si>
  <si>
    <t>11</t>
  </si>
  <si>
    <t xml:space="preserve">Működési célú garancia- és kezességvállalásból megtérülések </t>
  </si>
  <si>
    <t>12</t>
  </si>
  <si>
    <t xml:space="preserve">Működési célú visszatérítendő támogatások, kölcsönök visszatérülése </t>
  </si>
  <si>
    <t>13</t>
  </si>
  <si>
    <t>Működési célú visszatérítendő támogatások, kölcsönök igénybevétele</t>
  </si>
  <si>
    <t>14</t>
  </si>
  <si>
    <t xml:space="preserve">Egyéb működési célú támogatások bevételei </t>
  </si>
  <si>
    <t>15</t>
  </si>
  <si>
    <t>14-ből EU-s támogatás</t>
  </si>
  <si>
    <t>Felhalmozási célú támogatások államháztartáson belülről (17+…+21)</t>
  </si>
  <si>
    <t>17</t>
  </si>
  <si>
    <t>Felhalmozási célú önkormányzati támogatások</t>
  </si>
  <si>
    <t>18</t>
  </si>
  <si>
    <t>Felhalmozási célú garancia- és kezességvállalásból megtérülések</t>
  </si>
  <si>
    <t>19</t>
  </si>
  <si>
    <t>Felhalmozási célú visszatérítendő támogatások, kölcsönök visszatérülése</t>
  </si>
  <si>
    <t>20</t>
  </si>
  <si>
    <t>Felhalmozási célú visszatérítendő támogatások, kölcsönök igénybevétele</t>
  </si>
  <si>
    <t>21</t>
  </si>
  <si>
    <t>Egyéb felhalmozási célú támogatások bevételei</t>
  </si>
  <si>
    <t>22</t>
  </si>
  <si>
    <t xml:space="preserve">   21-ből EU-s támogatás</t>
  </si>
  <si>
    <t>Közhatalmi bevételek (24+…+30)</t>
  </si>
  <si>
    <t>24</t>
  </si>
  <si>
    <t>Építményadó</t>
  </si>
  <si>
    <t>25</t>
  </si>
  <si>
    <t>Idegenforgalmi adó</t>
  </si>
  <si>
    <t>26</t>
  </si>
  <si>
    <t>Iparűzési adó</t>
  </si>
  <si>
    <t>27</t>
  </si>
  <si>
    <t xml:space="preserve">Talajterhelési díj </t>
  </si>
  <si>
    <t>28</t>
  </si>
  <si>
    <t>Gépjárműadó</t>
  </si>
  <si>
    <t>29</t>
  </si>
  <si>
    <t>Telekadó</t>
  </si>
  <si>
    <t>30</t>
  </si>
  <si>
    <t>Egyéb közhatalmi bevételek</t>
  </si>
  <si>
    <t>Működési bevételek (32+…+ 42)</t>
  </si>
  <si>
    <t>32</t>
  </si>
  <si>
    <t>Készletértékesítés ellenértéke</t>
  </si>
  <si>
    <t>33</t>
  </si>
  <si>
    <t>Szolgáltatások ellenértéke</t>
  </si>
  <si>
    <t>34</t>
  </si>
  <si>
    <t>Közvetített szolgáltatások értéke</t>
  </si>
  <si>
    <t>35</t>
  </si>
  <si>
    <t>Tulajdonosi bevételek</t>
  </si>
  <si>
    <t>36</t>
  </si>
  <si>
    <t>Ellátási díjak</t>
  </si>
  <si>
    <t>37</t>
  </si>
  <si>
    <t xml:space="preserve">Kiszámlázott általános forgalmi adó </t>
  </si>
  <si>
    <t>38</t>
  </si>
  <si>
    <t>Általános forgalmi adó visszatérítése</t>
  </si>
  <si>
    <t>39</t>
  </si>
  <si>
    <t>Kamatbevételek és más nyereségjellegű bevételek</t>
  </si>
  <si>
    <t>40</t>
  </si>
  <si>
    <t>Egyéb pénzügyi műveletek bevételei</t>
  </si>
  <si>
    <t>41</t>
  </si>
  <si>
    <t>Biztosító által fizetett kártérítés</t>
  </si>
  <si>
    <t>42</t>
  </si>
  <si>
    <t>Egyéb működési bevételek</t>
  </si>
  <si>
    <t>Felhalmozási bevételek (44+…+48)</t>
  </si>
  <si>
    <t>44</t>
  </si>
  <si>
    <t>Immateriális javak értékesítése</t>
  </si>
  <si>
    <t>45</t>
  </si>
  <si>
    <t>Ingatlanok értékesítése</t>
  </si>
  <si>
    <t>46</t>
  </si>
  <si>
    <t>Egyéb tárgyi eszközök értékesítése</t>
  </si>
  <si>
    <t>47</t>
  </si>
  <si>
    <t>Részesedések értékesítése</t>
  </si>
  <si>
    <t>48</t>
  </si>
  <si>
    <t>Részesedések megszűnéséhez kapcsolódó bevételek</t>
  </si>
  <si>
    <t>Működési célú átvett pénzeszközök (50+ … + 52)</t>
  </si>
  <si>
    <t>50</t>
  </si>
  <si>
    <t>Működési célú garancia- és kezességvállalásból megtérülések ÁH-n kívülről</t>
  </si>
  <si>
    <t>51</t>
  </si>
  <si>
    <t>Működési célú visszatérítendő támogatások, kölcsönök visszatér. ÁH-n kívülről</t>
  </si>
  <si>
    <t>52</t>
  </si>
  <si>
    <t>Egyéb működési célú átvett pénzeszköz</t>
  </si>
  <si>
    <t>53</t>
  </si>
  <si>
    <t xml:space="preserve">  52-ből EU-s támogatás (közvetlen)</t>
  </si>
  <si>
    <t>Felhalmozási célú átvett pénzeszközök (55+…+57)</t>
  </si>
  <si>
    <t>55</t>
  </si>
  <si>
    <t>Felhalm. célú garancia- és kezességvállalásból megtérülések ÁH-n kívülről</t>
  </si>
  <si>
    <t>56</t>
  </si>
  <si>
    <t>Felhalm. célú visszatérítendő támogatások, kölcsönök visszatér. ÁH-n kívülről</t>
  </si>
  <si>
    <t>57</t>
  </si>
  <si>
    <t>Egyéb felhalmozási célú átvett pénzeszköz</t>
  </si>
  <si>
    <t>58</t>
  </si>
  <si>
    <t xml:space="preserve">  57-ből EU-s támogatás (közvetlen)</t>
  </si>
  <si>
    <t>KÖLTSÉGVETÉSI BEVÉTELEK ÖSSZESEN: (1+16+23+31+43+49+54)</t>
  </si>
  <si>
    <t>Hitel-, kölcsönfelvétel államháztartáson kívülről  (61+…+63)</t>
  </si>
  <si>
    <t>61</t>
  </si>
  <si>
    <t>Hosszú lejáratú  hitelek, kölcsönök felvétele</t>
  </si>
  <si>
    <t>62</t>
  </si>
  <si>
    <t>Likviditási célú  hitelek, kölcsönök felvétele pénzügyi vállalkozástól</t>
  </si>
  <si>
    <t>63</t>
  </si>
  <si>
    <t>Rövid lejáratú  hitelek, kölcsönök felvétele pénzügyi vállalkozástól</t>
  </si>
  <si>
    <t>Belföldi értékpapírok bevételei (65 +…+ 68)</t>
  </si>
  <si>
    <t>65</t>
  </si>
  <si>
    <t>Forgatási célú belföldi értékpapírok beváltása,  értékesítése</t>
  </si>
  <si>
    <t>66</t>
  </si>
  <si>
    <t>Éven belüli lejáratú belföldi értékpapírok kibocsátása</t>
  </si>
  <si>
    <t>67</t>
  </si>
  <si>
    <t>Befektetési célú belföldi értékpapírok beváltása,  értékesítése</t>
  </si>
  <si>
    <t>68</t>
  </si>
  <si>
    <t>Éven túli lejáratú belföldi értékpapírok kibocsátása</t>
  </si>
  <si>
    <t>Maradvány igénybevétele (70 + 71)</t>
  </si>
  <si>
    <t>70</t>
  </si>
  <si>
    <t>Előző év költségvetési maradványának igénybevétele</t>
  </si>
  <si>
    <t>71</t>
  </si>
  <si>
    <t>Előző év vállalkozási maradványának igénybevétele</t>
  </si>
  <si>
    <t>Belföldi finanszírozás bevételei (73 + … + 75)</t>
  </si>
  <si>
    <t>73</t>
  </si>
  <si>
    <t>Államháztartáson belüli megelőlegezések</t>
  </si>
  <si>
    <t>74</t>
  </si>
  <si>
    <t>Államháztartáson belüli megelőlegezések törlesztése</t>
  </si>
  <si>
    <t>75</t>
  </si>
  <si>
    <t>Lekötött betétek megszüntetése</t>
  </si>
  <si>
    <t>76</t>
  </si>
  <si>
    <t>Külföldi finanszírozás bevételei (77+…+80)</t>
  </si>
  <si>
    <t>77</t>
  </si>
  <si>
    <t>Forgatási célú külföldi értékpapírok beváltása,  értékesítése</t>
  </si>
  <si>
    <t>78</t>
  </si>
  <si>
    <t>Befektetési célú külföldi értékpapírok beváltása,  értékesítése</t>
  </si>
  <si>
    <t>79</t>
  </si>
  <si>
    <t>Külföldi értékpapírok kibocsátása</t>
  </si>
  <si>
    <t>80</t>
  </si>
  <si>
    <t>Külföldi hitelek, kölcsönök felvétele</t>
  </si>
  <si>
    <t>81</t>
  </si>
  <si>
    <t>Váltóbevételek</t>
  </si>
  <si>
    <t>82</t>
  </si>
  <si>
    <t>Adóssághoz nem kapcsolódó származékos ügyletek bevételei</t>
  </si>
  <si>
    <t>83</t>
  </si>
  <si>
    <t>FINANSZÍROZÁSI BEVÉTELEK ÖSSZESEN: (60 + 64+69+72+76+81+82)</t>
  </si>
  <si>
    <t>84</t>
  </si>
  <si>
    <t>KÖLTSÉGVETÉSI ÉS FINANSZÍROZÁSI BEVÉTELEK ÖSSZESEN: (59+83)</t>
  </si>
  <si>
    <t>K I A D Á S O K</t>
  </si>
  <si>
    <t>Kiadási jogcímek</t>
  </si>
  <si>
    <r>
      <t xml:space="preserve">   Működési költségvetés kiadásai </t>
    </r>
    <r>
      <rPr>
        <sz val="8"/>
        <rFont val="Times New Roman CE"/>
        <charset val="238"/>
      </rPr>
      <t>(2+…+6)</t>
    </r>
  </si>
  <si>
    <t>Személyi  juttatások</t>
  </si>
  <si>
    <t>Munkaadókat terhelő járulékok és szociális hozzájárulási adó</t>
  </si>
  <si>
    <t>Dologi  kiadások</t>
  </si>
  <si>
    <t>Ellátottak pénzbeli juttatásai</t>
  </si>
  <si>
    <t>Egyéb működési célú kiadások</t>
  </si>
  <si>
    <t xml:space="preserve">   - a 6-ból:       - Előző évi elszámolásból származó befizetések</t>
  </si>
  <si>
    <t xml:space="preserve">   - Törvényi előíráson alapuló befizetések</t>
  </si>
  <si>
    <t xml:space="preserve">   - Egyéb elvonások, befizetések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</si>
  <si>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</si>
  <si>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</si>
  <si>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</si>
  <si>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</si>
  <si>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</si>
  <si>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</si>
  <si>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>16</t>
  </si>
  <si>
    <t xml:space="preserve">   - Árkiegészítések, ártámogatások</t>
  </si>
  <si>
    <t xml:space="preserve">   - Kamattámogatások</t>
  </si>
  <si>
    <t xml:space="preserve">   - Egyéb működési célú támogatások államháztartáson kívülre</t>
  </si>
  <si>
    <t xml:space="preserve">   - Tartalékok</t>
  </si>
  <si>
    <t xml:space="preserve">         - a 19-ből:             - Általános tartalék</t>
  </si>
  <si>
    <t xml:space="preserve">                                       - Céltartalék</t>
  </si>
  <si>
    <r>
      <t xml:space="preserve">   Felhalmozási költségvetés kiadásai </t>
    </r>
    <r>
      <rPr>
        <sz val="8"/>
        <rFont val="Times New Roman CE"/>
        <charset val="238"/>
      </rPr>
      <t>(23+25+27)</t>
    </r>
  </si>
  <si>
    <t>Beruházások</t>
  </si>
  <si>
    <t>23-ból EU-s forrásból megvalósuló beruházás</t>
  </si>
  <si>
    <t>Felújítások</t>
  </si>
  <si>
    <t>25-ből EU-s forrásból megvalósuló felújítás</t>
  </si>
  <si>
    <t>Egyéb felhalmozási célú kiadások</t>
  </si>
  <si>
    <t>27-ből           - Garancia- és kezességvállalásból kifizetés ÁH-n belülre</t>
  </si>
  <si>
    <t xml:space="preserve">   - Visszatérítendő támogatások, kölcsönök nyújtása ÁH-n belülre</t>
  </si>
  <si>
    <t>31</t>
  </si>
  <si>
    <t xml:space="preserve">   - Egyéb felhalmozási célú támogatások ÁH-n belülre</t>
  </si>
  <si>
    <t xml:space="preserve">   - Garancia- és kezességvállalásból kifizetés ÁH-n kívülre</t>
  </si>
  <si>
    <t xml:space="preserve">   - Lakástámogatás</t>
  </si>
  <si>
    <t xml:space="preserve">   - Egyéb felhalmozási célú támogatások államháztartáson kívülre</t>
  </si>
  <si>
    <t>KÖLTSÉGVETÉSI KIADÁSOK ÖSSZESEN (1+22)</t>
  </si>
  <si>
    <t>Hitel-, kölcsöntörlesztés államháztartáson kívülre (38+ … + 40)</t>
  </si>
  <si>
    <t>Hosszú lejáratú hitelek, kölcsönök törlesztése pénzügyi vállalkozásnak</t>
  </si>
  <si>
    <t>Likviditási célú hitelek, kölcsönök törlesztése pénzügyi vállalkozásnak</t>
  </si>
  <si>
    <t>Rövid lejáratú hitelek, kölcsönök törlesztése pénzügyi vállalkozásnak</t>
  </si>
  <si>
    <t>Belföldi értékpapírok kiadásai (42+ … + 47)</t>
  </si>
  <si>
    <t>Forgatási célú belföldi értékpapírok vásárlása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</si>
  <si>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</si>
  <si>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</si>
  <si>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</si>
  <si>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</si>
  <si>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</si>
  <si>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Belföldi finanszírozás kiadásai (49+ … + 52)</t>
  </si>
  <si>
    <t>Államháztartáson belüli megelőlegezések folyósítása</t>
  </si>
  <si>
    <t>Államháztartáson belüli megelőlegezések visszafizetése</t>
  </si>
  <si>
    <t>Pénzeszközök lekötött betétként elhelyezése</t>
  </si>
  <si>
    <t>Pénzügyi lízing kiadásai</t>
  </si>
  <si>
    <t>Külföldi finanszírozás kiadásai (54+ … + 58)</t>
  </si>
  <si>
    <t>Forgatási célú külföldi értékpapírok vásárlása</t>
  </si>
  <si>
    <t>Befektetési célú külföldi értékpapírok vásárlása</t>
  </si>
  <si>
    <t>Külföldi értékpapírok beváltása</t>
  </si>
  <si>
    <t>Hitelek, kölcsönök törlesztése külföldi kormányoknak nemz. szervezeteknek</t>
  </si>
  <si>
    <t>Hitelek, kölcsönök törlesztése külföldi pénzintézeteknek</t>
  </si>
  <si>
    <t>Adóssághoz nem kapcsolódó származékos ügyletek</t>
  </si>
  <si>
    <t>Váltókiadások</t>
  </si>
  <si>
    <t>FINANSZÍROZÁSI KIADÁSOK ÖSSZESEN: (37+41+48+53+59+60)</t>
  </si>
  <si>
    <t>KIADÁSOK ÖSSZESEN: (36.+61)</t>
  </si>
  <si>
    <t>KÖLTSÉGVETÉSI, FINANSZÍROZÁSI BEVÉTELEK ÉS KIADÁSOK EGYENLEGE</t>
  </si>
  <si>
    <t>Költségvetési hiány, többlet ( költségvetési bevételek 59. sor - költségvetési kiadások 36. sor) (+/-)</t>
  </si>
  <si>
    <t>Finanszírozási bevételek, kiadások egyenlege (finanszírozási bevételek 83. sor - finanszírozási kiadások 61. sor)
 (+/-)</t>
  </si>
  <si>
    <t>KÖTELEZŐ FELADATOK MÉRLEGE</t>
  </si>
  <si>
    <t>ÖNKÉNT VÁLLALT FELADATOK MÉRLEGE</t>
  </si>
  <si>
    <t>ÁLLAMIGAZGATÁSI FELADATOK MÉRLEGE</t>
  </si>
  <si>
    <t>I. Működési célú bevételek és kiadások mérlege
(Önkormányzati szinten)</t>
  </si>
  <si>
    <t>Bevételek</t>
  </si>
  <si>
    <t>Kiadások</t>
  </si>
  <si>
    <t>Megnevezés</t>
  </si>
  <si>
    <t>C</t>
  </si>
  <si>
    <t>D</t>
  </si>
  <si>
    <t>Működési célú támogatások államháztartáson belülről</t>
  </si>
  <si>
    <t>Személyi juttatások</t>
  </si>
  <si>
    <t>1.-ból EU-s támogatás</t>
  </si>
  <si>
    <t>Közhatalmi bevételek</t>
  </si>
  <si>
    <t xml:space="preserve">Dologi kiadások </t>
  </si>
  <si>
    <t>Működési bevételek</t>
  </si>
  <si>
    <t>Működési célú átvett pénzeszközök</t>
  </si>
  <si>
    <t>5.-ból EU-s támogatás (közvetlen)</t>
  </si>
  <si>
    <t>Az 5-ből      -Tartalékok</t>
  </si>
  <si>
    <t>Költségvetési bevételek összesen (1+3+4+5+7+…+12.)</t>
  </si>
  <si>
    <t>Költségvetési kiadások összesen (1+...+8+10+…12)</t>
  </si>
  <si>
    <t>Hiány belső finanszírozásának bevételei (15.+…+18. )</t>
  </si>
  <si>
    <t>Értékpapír vásárlása, visszavásárlása</t>
  </si>
  <si>
    <t xml:space="preserve"> Költségvetési maradvány igénybevétele </t>
  </si>
  <si>
    <t>Likviditási célú hitelek törlesztése</t>
  </si>
  <si>
    <t xml:space="preserve"> Vállalkozási maradvány igénybevétele </t>
  </si>
  <si>
    <t>Rövid lejáratú hitelek törlesztése</t>
  </si>
  <si>
    <t xml:space="preserve"> Betét visszavonásából származó bevétel </t>
  </si>
  <si>
    <t>Hosszú lejáratú hitelek törlesztése</t>
  </si>
  <si>
    <t>Értékpapír értékesítése</t>
  </si>
  <si>
    <t>Kölcsön törlesztése</t>
  </si>
  <si>
    <t xml:space="preserve">Hiány külső finanszírozásának bevételei (20+…+21) </t>
  </si>
  <si>
    <t>Forgatási célú belföldi, külföldi értékpapírok vásárlása</t>
  </si>
  <si>
    <t>Likviditási célú hitelek, kölcsönök felvétele</t>
  </si>
  <si>
    <t>23</t>
  </si>
  <si>
    <t>Működési célú finanszírozási bevételek összesen (14+19+22+23)</t>
  </si>
  <si>
    <t>Működési célú finanszírozási kiadások összesen (14+...+23)</t>
  </si>
  <si>
    <t>BEVÉTEL ÖSSZESEN (13+24)</t>
  </si>
  <si>
    <t>KIADÁSOK ÖSSZESEN (13+24)</t>
  </si>
  <si>
    <t>Költségvetési hiány:</t>
  </si>
  <si>
    <t>Költségvetési többlet:</t>
  </si>
  <si>
    <t>Bruttó  hiány:</t>
  </si>
  <si>
    <t>Bruttó  többlet:</t>
  </si>
  <si>
    <t>II. Felhalmozási célú bevételek és kiadások mérlege
(Önkormányzati szinten)</t>
  </si>
  <si>
    <t>1</t>
  </si>
  <si>
    <t>Felhalmozási célú támogatások államháztartáson belülről</t>
  </si>
  <si>
    <t>1.-ből EU-s támogatás</t>
  </si>
  <si>
    <t>1.-ből EU-s forrásból megvalósuló beruházás</t>
  </si>
  <si>
    <t>Felhalmozási bevételek</t>
  </si>
  <si>
    <t>Felhalmozási célú átvett pénzeszközök átvétele</t>
  </si>
  <si>
    <t>3.-ból EU-s forrásból megvalósuló felújítás</t>
  </si>
  <si>
    <t>4.-ből EU-s támogatás (közvetlen)</t>
  </si>
  <si>
    <t>Egyéb felhalmozási kiadások</t>
  </si>
  <si>
    <t>Egyéb felhalmozási célú bevételek</t>
  </si>
  <si>
    <t>Költségvetési bevételek összesen: (1+3+4+6+…+11)</t>
  </si>
  <si>
    <t>Költségvetési kiadások összesen: (1+3+5+...+11)</t>
  </si>
  <si>
    <t>Hiány belső finanszírozás bevételei ( 14+…+18)</t>
  </si>
  <si>
    <t>Költségvetési maradvány igénybevétele</t>
  </si>
  <si>
    <t>Hitelek törlesztése</t>
  </si>
  <si>
    <t xml:space="preserve">Vállalkozási maradvány igénybevétele </t>
  </si>
  <si>
    <t xml:space="preserve">Betét visszavonásából származó bevétel </t>
  </si>
  <si>
    <t>Egyéb belső finanszírozási bevételek</t>
  </si>
  <si>
    <t>Befektetési célú belföldi, külföldi értékpapírok vásárlása</t>
  </si>
  <si>
    <t>Hiány külső finanszírozásának bevételei (20+…+24 )</t>
  </si>
  <si>
    <t>Betét elhelyezése</t>
  </si>
  <si>
    <t>Hosszú lejáratú hitelek, kölcsönök felvétele</t>
  </si>
  <si>
    <t>Rövid lejáratú hitelek, kölcsönök felvétele</t>
  </si>
  <si>
    <t>Értékpapírok kibocsátása</t>
  </si>
  <si>
    <t>Felhalmozási célú finanszírozási bevételek összesen (13+19)</t>
  </si>
  <si>
    <t>Felhalmozási célú finanszírozási kiadások összesen
(13+...+24)</t>
  </si>
  <si>
    <t>BEVÉTEL ÖSSZESEN (12+25)</t>
  </si>
  <si>
    <t>KIADÁSOK ÖSSZESEN (12+25)</t>
  </si>
  <si>
    <t>2. melléklet a …/2025.(…) önkormányzati rendelethez</t>
  </si>
  <si>
    <t>Sor-szám</t>
  </si>
  <si>
    <t>MEGNEVEZÉS</t>
  </si>
  <si>
    <t>Évek</t>
  </si>
  <si>
    <t>Összesen
(F=C+D+E)</t>
  </si>
  <si>
    <t>E</t>
  </si>
  <si>
    <t>1.</t>
  </si>
  <si>
    <t>NEMLEGES!</t>
  </si>
  <si>
    <t>2.</t>
  </si>
  <si>
    <t>3.</t>
  </si>
  <si>
    <t>4.</t>
  </si>
  <si>
    <t>5.</t>
  </si>
  <si>
    <t>6.</t>
  </si>
  <si>
    <t>ÖSSZES KÖTELEZETTSÉG</t>
  </si>
  <si>
    <t>Bevételi jogcímek</t>
  </si>
  <si>
    <t>Helyi adóból és a települési adóból származó bevétel</t>
  </si>
  <si>
    <t>Az önkormányzati vagyon és az önkormányzatot megillető vagyoni értékű jog értékesítéséből és hasznosításából származó bevétel</t>
  </si>
  <si>
    <t>Osztalék, koncessziós díj és hozambevétel</t>
  </si>
  <si>
    <t>Tárgyi eszköz és az immateriális jószág, részvény, részesedés, vállalat értékesítéséből vagy privatizációból származó bevétel</t>
  </si>
  <si>
    <t>Bírság-, pótlék- és díjbevétel</t>
  </si>
  <si>
    <t>Kezesség-, illetve garanciavállalással kapcsolatos megtérülés</t>
  </si>
  <si>
    <t>SAJÁT BEVÉTELEK ÖSSZESEN*</t>
  </si>
  <si>
    <t>*Az adósságot keletkeztető ügyletekhez történő hozzájárulás részletes szabályairól szóló 353/2011. (XII.31.) Korm. Rendelet 2.§ (1) bekezdése alapján.</t>
  </si>
  <si>
    <t>Fejlesztési cél leírása</t>
  </si>
  <si>
    <t>Fejlesztés várható kiadása</t>
  </si>
  <si>
    <t>ADÓSSÁGOT KELETKEZTETŐ ÜGYLETEK VÁRHATÓ EGYÜTTES ÖSSZEGE*</t>
  </si>
  <si>
    <t xml:space="preserve">* Magyarország gazdasági stabilitásáról szóló 2011. évi CXCIV. törvény 8. § (2) bekezdése szerinti adósságot keletkezető ügyletek.
</t>
  </si>
  <si>
    <t>Beruházási (felhalmozási) kiadások előirányzata beruházásonként</t>
  </si>
  <si>
    <t>Beruházás  megnevezése</t>
  </si>
  <si>
    <t>Teljes költség</t>
  </si>
  <si>
    <t>Kivitelezés kezdési és befejezési éve</t>
  </si>
  <si>
    <t>F=(B-D-E)</t>
  </si>
  <si>
    <t>Sajószöged Községi Önkormányzat</t>
  </si>
  <si>
    <t>TOP_PLUSZ-1.2.1-BO1-2022-00195 - Közlekedési pályázat</t>
  </si>
  <si>
    <t>2025</t>
  </si>
  <si>
    <t>Önkormányzat befektetési jegy vásárlás</t>
  </si>
  <si>
    <t>Kisértékű gép, berendezés pótlás</t>
  </si>
  <si>
    <t>Sajószögedi Polgármesteri Hivatal</t>
  </si>
  <si>
    <t>Sajószögedi Általános Művelődési Központ</t>
  </si>
  <si>
    <t>Sajószögedi Zöld Sziget Bölcsőde</t>
  </si>
  <si>
    <t>ÖSSZESEN:</t>
  </si>
  <si>
    <t>Felújítási kiadások előirányzata felújításonként</t>
  </si>
  <si>
    <t>Felújítás  megnevezése</t>
  </si>
  <si>
    <t>TOP_PLUSZ_3.3.2-21-BO1-2022-00052 -  Helyi egészségügyi és szociális  infrastruktúra fejlesztése</t>
  </si>
  <si>
    <t>2023-2025</t>
  </si>
  <si>
    <t>Orvosi szolgálati lakás felújítása</t>
  </si>
  <si>
    <t>Európai uniós támogatással megvalósuló projektek</t>
  </si>
  <si>
    <t>bevételei, kiadásai</t>
  </si>
  <si>
    <t>Összes projekt 2025</t>
  </si>
  <si>
    <t>Források</t>
  </si>
  <si>
    <t>Támogatási szerződés szerinti bevételek, kiadások</t>
  </si>
  <si>
    <t>A projrktre jóváhagyott összes
 bevétel, kiadás</t>
  </si>
  <si>
    <t>Évenkénti ütemezés</t>
  </si>
  <si>
    <t>B=(C+D+E)</t>
  </si>
  <si>
    <t>Saját erő</t>
  </si>
  <si>
    <t>- saját erőből központi támogatás</t>
  </si>
  <si>
    <t>EU-s forrás</t>
  </si>
  <si>
    <t>Társfinanszírozás</t>
  </si>
  <si>
    <t>Hitel</t>
  </si>
  <si>
    <t>Egyéb forrás</t>
  </si>
  <si>
    <t>Források összesen:</t>
  </si>
  <si>
    <t>Személyi jellegű</t>
  </si>
  <si>
    <t>Beruházások, beszerzések</t>
  </si>
  <si>
    <t>Szolgáltatások igénybe vétele</t>
  </si>
  <si>
    <t>Adminisztratív költségek</t>
  </si>
  <si>
    <t>Kiadások összesen:</t>
  </si>
  <si>
    <r>
      <t>EU-s projekt neve, azonosítója:</t>
    </r>
    <r>
      <rPr>
        <sz val="11"/>
        <rFont val="Times New Roman"/>
        <family val="1"/>
        <charset val="238"/>
      </rPr>
      <t>*</t>
    </r>
  </si>
  <si>
    <t>TOP_PLUSZ_3.3.2-21-BO1-2022-00052 -  Helyi egészségügyi és szociális infrastruktúra fejlesztése</t>
  </si>
  <si>
    <t>2025.  előttre ütemezett bevétel, kiadás</t>
  </si>
  <si>
    <t>2025. évre ütemezett bevétel, kiadás</t>
  </si>
  <si>
    <t>2025. utánra ütemezett bevétel, kiadás</t>
  </si>
  <si>
    <r>
      <t>EU-s projekt neve, azonosítója:</t>
    </r>
    <r>
      <rPr>
        <sz val="11"/>
        <rFont val="Times New Roman"/>
        <family val="1"/>
        <charset val="238"/>
      </rPr>
      <t xml:space="preserve"> </t>
    </r>
  </si>
  <si>
    <t>TOP_Plusz-1.2.1-BO1-2022-00195 - Közlekedési pályázat</t>
  </si>
  <si>
    <t>3. melléklet a …/2025.(…) önkormányzati rendelethez</t>
  </si>
  <si>
    <t>4. melléklet a …/2025.(…) önkormányzati rendelethez</t>
  </si>
  <si>
    <t>5. melléklet a …/2025.(…) önkormányzati rendelethez</t>
  </si>
  <si>
    <t>6. melléklet a …/2025.(…) önkormányzati rendelethez</t>
  </si>
  <si>
    <t>7. melléklet a …/2025.(…) önkormányzati rendelethez</t>
  </si>
  <si>
    <t>8. melléklet a …/2025.(…) önkormányzati rendelethez</t>
  </si>
  <si>
    <t>Adatszolgáltatás 
az elismert tartozásállományról</t>
  </si>
  <si>
    <t>Költségvetési szerv neve:</t>
  </si>
  <si>
    <t>SAJÓSZÖGED KÖZSÉGI ÖNKORMÁNYZAT</t>
  </si>
  <si>
    <t>Költségvetési szerv számlaszáma:</t>
  </si>
  <si>
    <t>11734114-15348609-00000000</t>
  </si>
  <si>
    <t xml:space="preserve">Tartozásállomány megnevezése </t>
  </si>
  <si>
    <t>30 nap 
alatti
állomány</t>
  </si>
  <si>
    <t>30-60 nap 
közötti 
állomány</t>
  </si>
  <si>
    <t>60 napon 
túli 
állomány</t>
  </si>
  <si>
    <t>Át-ütemezett</t>
  </si>
  <si>
    <t>Összesen:</t>
  </si>
  <si>
    <t>Állammal szembeni tartozások</t>
  </si>
  <si>
    <t>Központi költségvetéssel szemben fennálló tartozás</t>
  </si>
  <si>
    <t>Elkülönített állami pénzalapokkal szembeni tartozás</t>
  </si>
  <si>
    <t>TB alapokkal szembeni tartozás</t>
  </si>
  <si>
    <t>Tartozásállomány önkormányzatok és intézmények felé</t>
  </si>
  <si>
    <t>Egyéb tartozásállomány</t>
  </si>
  <si>
    <t>7.</t>
  </si>
  <si>
    <t>Kelt,………….…..</t>
  </si>
  <si>
    <t>költségvetési szerv vezetője</t>
  </si>
  <si>
    <t>10. melléklet a …/2025.(…) önkormányzati rendelethez</t>
  </si>
  <si>
    <t>2024. évi XC.
törvény 2.  melléklete száma</t>
  </si>
  <si>
    <t>Jogcím</t>
  </si>
  <si>
    <t>1.1.</t>
  </si>
  <si>
    <t>A települési önkormányzatok működésének általános támogatása</t>
  </si>
  <si>
    <t>1.2.</t>
  </si>
  <si>
    <t>A települési önkormányzatok egyes köznevelési feladatainak támogatása</t>
  </si>
  <si>
    <t>1.3.</t>
  </si>
  <si>
    <t>A települési önkormányzatok egyes szociális és gyermekjóléti feladatainak támogatása</t>
  </si>
  <si>
    <t>1.4.</t>
  </si>
  <si>
    <t>A települési önkormányzatok gyermekétkeztetési feladatainak támogatása</t>
  </si>
  <si>
    <t>1.5.</t>
  </si>
  <si>
    <t>A települési önkormányzatok kulturális feladatainak támogatása</t>
  </si>
  <si>
    <t>2.1.1</t>
  </si>
  <si>
    <t>Működési célú költségvetési támogatások és kiegészítő támogatások</t>
  </si>
  <si>
    <t>Önkormányzati szolidaritási hozzájárulás</t>
  </si>
  <si>
    <t>* Magyarország 2025. évi központi költségvetéséról szóló törvény</t>
  </si>
  <si>
    <t>Támogatott szervezet neve</t>
  </si>
  <si>
    <t>Támogatás célja</t>
  </si>
  <si>
    <t>Támogatás összege</t>
  </si>
  <si>
    <t>Egyéb működési célú támogatások ÁH-n belülre</t>
  </si>
  <si>
    <t/>
  </si>
  <si>
    <t>1.1</t>
  </si>
  <si>
    <t>Rendelőintézet Tiszaúváros</t>
  </si>
  <si>
    <t>Fogászati hozzájárulás</t>
  </si>
  <si>
    <t>1.2</t>
  </si>
  <si>
    <t>Emberi Erőforrás Támogatáskezelő</t>
  </si>
  <si>
    <t>Bursa Hungarica támogatás</t>
  </si>
  <si>
    <t>1.3</t>
  </si>
  <si>
    <t>Tiszaújvárosi Humánszolgáltató Központ</t>
  </si>
  <si>
    <t>Jelzőrendszeres HSNY műk.</t>
  </si>
  <si>
    <t>Paul Dent Plusz Kft</t>
  </si>
  <si>
    <t>Fogászati hétvégi ügyelet támogatása</t>
  </si>
  <si>
    <t>Egyéb működési célú támogatások ÁH-n kívülre</t>
  </si>
  <si>
    <t>2.1</t>
  </si>
  <si>
    <t>Szöged Kft.</t>
  </si>
  <si>
    <t>működési támogatás</t>
  </si>
  <si>
    <t>2.2</t>
  </si>
  <si>
    <t>Sajószöged Községi Testedző Kör</t>
  </si>
  <si>
    <t>2.3</t>
  </si>
  <si>
    <t>Sajószöged Polgárőr Egyesület</t>
  </si>
  <si>
    <t>2.4</t>
  </si>
  <si>
    <t>Alapítványok, civil szerveztek</t>
  </si>
  <si>
    <t>2.5</t>
  </si>
  <si>
    <t xml:space="preserve">Első lakáshoz jutók támogatása </t>
  </si>
  <si>
    <t>támogatás</t>
  </si>
  <si>
    <t>Egyéb felhalmozási célú támogatások ÁH-n kívülre</t>
  </si>
  <si>
    <t>3.1</t>
  </si>
  <si>
    <t>felhalmozási támogatás</t>
  </si>
  <si>
    <t>11. melléklet a …/2025.(…) önkormányzati rendelethez</t>
  </si>
  <si>
    <t>K I M U T A T Á S
a 2025. évben céljelleggel juttatott támogatásokról</t>
  </si>
  <si>
    <t>01</t>
  </si>
  <si>
    <t>Összes bevétel, kiadás</t>
  </si>
  <si>
    <t>2025. évi előirányzat</t>
  </si>
  <si>
    <t xml:space="preserve">   Működési költségvetés kiadásai (2+…+6)</t>
  </si>
  <si>
    <t xml:space="preserve">   Felhalmozási költségvetés kiadásai (23+25+27)</t>
  </si>
  <si>
    <t>Központi, irányító szervi támogatás</t>
  </si>
  <si>
    <t>Éves tervezett létszám előirányzat (fő)</t>
  </si>
  <si>
    <t>Közfoglalkoztatottak létszáma (fő)</t>
  </si>
  <si>
    <t>12. melléklet a …/2025.(…) önkormányzati rendelethez</t>
  </si>
  <si>
    <t>9. melléklet a …/2025.(…) önkormányzati rendelethez</t>
  </si>
  <si>
    <t>02</t>
  </si>
  <si>
    <t>Kötelező feladatok bevételei, kiadásai</t>
  </si>
  <si>
    <t>Önként vállalt feladatok bevételei, kiadásai</t>
  </si>
  <si>
    <t>03</t>
  </si>
  <si>
    <t>Előirányzat</t>
  </si>
  <si>
    <t>Államigazgatási feladatok bevételei, kiadásai</t>
  </si>
  <si>
    <t>04</t>
  </si>
  <si>
    <t>SAJÓSZÖGEDI POLGÁRMESTERI HIVATAL</t>
  </si>
  <si>
    <t>Előirányzat megnevezése</t>
  </si>
  <si>
    <t>Működési bevételek (2+…+12)</t>
  </si>
  <si>
    <t>Kiszámlázott általános forgalmi adó</t>
  </si>
  <si>
    <t>Általános forgalmi adó visszatérülése</t>
  </si>
  <si>
    <t>Kamatbevételek</t>
  </si>
  <si>
    <t>Működési célú támogatások államháztartáson belülről (14+…+16)</t>
  </si>
  <si>
    <t>Működési célú visszatérítendő támogatások, kölcsönök visszatérülése</t>
  </si>
  <si>
    <t>Egyéb működési célú támogatások bevételei</t>
  </si>
  <si>
    <t xml:space="preserve">  16-ból EU támogatás</t>
  </si>
  <si>
    <t>Felhalmozási célú támogatások államháztartáson belülről (20+…+22)</t>
  </si>
  <si>
    <t xml:space="preserve">   22-ből EU-s támogatás</t>
  </si>
  <si>
    <t>Felhalmozási bevételek (25+…+27)</t>
  </si>
  <si>
    <t>Felhalmozási célú átvett pénzeszközök</t>
  </si>
  <si>
    <t>Költségvetési bevételek összesen (1+13+18+19+24+28+29)</t>
  </si>
  <si>
    <t>Finanszírozási bevételek (32+…+34)</t>
  </si>
  <si>
    <t>Előző évi költségvetési maradvány igénybevétele</t>
  </si>
  <si>
    <t>Előző évi vállalkozási maradvány igénybevétele</t>
  </si>
  <si>
    <t>Irányító szervi (önkormányzati) támogatás (intézményfinanszírozás)</t>
  </si>
  <si>
    <t>BEVÉTELEK ÖSSZESEN: (30+31)</t>
  </si>
  <si>
    <t>Működési költségvetés kiadásai (2+…+6)</t>
  </si>
  <si>
    <t>Felhalmozási költségvetés kiadásai (8+…+10)</t>
  </si>
  <si>
    <t xml:space="preserve">   10-ből EU-s támogatásból megvalósuló programok, projektek kiadása</t>
  </si>
  <si>
    <t>Finanszírozási kiadások</t>
  </si>
  <si>
    <t>KIADÁSOK ÖSSZESEN: (7+12)</t>
  </si>
  <si>
    <t>SAJÓSZÖGEDI ÁLTALÁNOS MŰVELŐDÉSI KÖZPONT</t>
  </si>
  <si>
    <t>SAJÓSZÖGEDI ZÖLD SZIGET BÖLCSŐDE</t>
  </si>
  <si>
    <t>2025. előtti forrás, kiadás</t>
  </si>
  <si>
    <t>2025. évi eredeti előirányzat</t>
  </si>
  <si>
    <t>2025. év utáni tervezett forrás, kiadás</t>
  </si>
  <si>
    <t>2025. ÉVI KÖLTSÉGVETÉS</t>
  </si>
  <si>
    <t>SAJÓSZÖGED KÖZSÉGI ÖNKORMÁNYZAT adósságot keletkeztető ügyletekből és kezességvállalásokból fennálló kötelezettségei</t>
  </si>
  <si>
    <t>SAJÓSZÖGED KÖZSÉGI ÖNKORMÁNYZAT saját bevételeinek részletezése az adósságot keletkeztető ügyletből származó tárgyévi fizetési kötelezettség megállapításához</t>
  </si>
  <si>
    <t>SAJÓSZÖGED KÖZSÉGI ÖNKORMÁNYZAT 2025. évi adósságot keletkeztető fejlesztési céljai</t>
  </si>
  <si>
    <t>Felhasználás   2024. XII. 31-ig</t>
  </si>
  <si>
    <t>2025. utáni szükséglet</t>
  </si>
  <si>
    <t xml:space="preserve">2025. utáni szükséglet 
</t>
  </si>
  <si>
    <t>A 2025. évi általános működés és ágazati feladatok támogatásának alakulása jogcímenként</t>
  </si>
  <si>
    <t>2025. évi tervezett támogatás összesen</t>
  </si>
  <si>
    <t>Tájékoztató a 2023. évi tény, 2024. évi várható és 2025. évi terv adatokról</t>
  </si>
  <si>
    <t>2023. évi tény</t>
  </si>
  <si>
    <t>2024. évi várható</t>
  </si>
  <si>
    <t>1. tájékoztató tábla a …/2025.(…) önkormányzati rendelethez</t>
  </si>
  <si>
    <t>Többéves kihatással járó döntések számszerűsítése évenkénti bontásban és összesítve célok szerint</t>
  </si>
  <si>
    <t>Kötelezettség jogcíme</t>
  </si>
  <si>
    <t>Köt. váll.
 éve</t>
  </si>
  <si>
    <t>Kiadás vonzata évenként</t>
  </si>
  <si>
    <t>Összesen</t>
  </si>
  <si>
    <t>F</t>
  </si>
  <si>
    <t>G</t>
  </si>
  <si>
    <t>H</t>
  </si>
  <si>
    <t>I=(D+E+F+G+H)</t>
  </si>
  <si>
    <t>Működési célú finanszírozási kiadások
(hiteltörlesztés, értékpapír vásárlás, stb.)</t>
  </si>
  <si>
    <t>............................</t>
  </si>
  <si>
    <t>Felhalmozási célú finanszírozási kiadások
(hiteltörlesztés, értékpapír vásárlás, stb.)</t>
  </si>
  <si>
    <t>Beruházási kiadások beruházásonként</t>
  </si>
  <si>
    <t>8.</t>
  </si>
  <si>
    <t>9.</t>
  </si>
  <si>
    <t>Felújítási kiadások felújításonként</t>
  </si>
  <si>
    <t>10.</t>
  </si>
  <si>
    <t>11.</t>
  </si>
  <si>
    <t>Egyéb (Pl.: garancia és kezességvállalás, stb.)</t>
  </si>
  <si>
    <t>12.</t>
  </si>
  <si>
    <t>Összesen (1+4+7+9+11)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</si>
  <si>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</si>
  <si>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</si>
  <si>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</si>
  <si>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</si>
  <si>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</si>
  <si>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</si>
  <si>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</si>
  <si>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</si>
  <si>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</si>
  <si>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</si>
  <si>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</si>
  <si>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</si>
  <si>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</si>
  <si>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</si>
  <si>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</si>
  <si>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Az önkormányzat által adott közvetett támogatások
(kedvezmények)</t>
  </si>
  <si>
    <t>Ellátottak térítési díjának méltányosságból történő elengedése</t>
  </si>
  <si>
    <t>Ellátottak kártérítésének méltányosságból történő elengedése</t>
  </si>
  <si>
    <t>Lakosság részére lakásépítéshez nyújtott kölcsön elengedése</t>
  </si>
  <si>
    <t>Lakosság részére lakásfelújításhoz nyújtott kölcsön elengedése</t>
  </si>
  <si>
    <t>Helyi adóból biztosított kedvezmény, mentesség összesen</t>
  </si>
  <si>
    <t xml:space="preserve">-ebből:            Építményadó </t>
  </si>
  <si>
    <t xml:space="preserve">Telekadó </t>
  </si>
  <si>
    <t xml:space="preserve">Magánszemélyek kommunális adója </t>
  </si>
  <si>
    <t xml:space="preserve">Idegenforgalmi adó tartózkodás után </t>
  </si>
  <si>
    <t xml:space="preserve">Idegenforgalmi adó épület után </t>
  </si>
  <si>
    <t xml:space="preserve">Iparűzési adó állandó jelleggel végzett iparűzési tevékenység után </t>
  </si>
  <si>
    <t>Gépjárműadóból biztosított kedvezmény, mentesség</t>
  </si>
  <si>
    <t>Helyiségek hasznosítása utáni kedvezmény, mentesség</t>
  </si>
  <si>
    <t>Eszközök hasznosítása utáni kedvezmény, mentesség</t>
  </si>
  <si>
    <t>Egyéb kedvezmény</t>
  </si>
  <si>
    <t>Egyéb kölcsön elengedése</t>
  </si>
  <si>
    <t>Kedvezmény nélkül elérhető bevétel</t>
  </si>
  <si>
    <t>Kedvezmények összege</t>
  </si>
  <si>
    <t>Előirányzat-felhasználási terv
2025. évre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</si>
  <si>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</si>
  <si>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</si>
  <si>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</si>
  <si>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</si>
  <si>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</si>
  <si>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</si>
  <si>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</si>
  <si>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</si>
  <si>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</si>
  <si>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</si>
  <si>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</si>
  <si>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</si>
  <si>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Működési célú támogatások ÁH-on belül</t>
  </si>
  <si>
    <t>Felhalmozási célú támogatások ÁH-on belül</t>
  </si>
  <si>
    <t>Finanszírozási bevételek</t>
  </si>
  <si>
    <t>Bevételek összesen:</t>
  </si>
  <si>
    <t xml:space="preserve"> Egyéb működési célú kiadások</t>
  </si>
  <si>
    <t>Egyenleg</t>
  </si>
  <si>
    <t>BEVÉTELEI, KIADÁSAI</t>
  </si>
  <si>
    <t>1. sz. táblázat</t>
  </si>
  <si>
    <t>Közhatalmi bevételek (4….+7……10)</t>
  </si>
  <si>
    <t xml:space="preserve">Működési bevételek </t>
  </si>
  <si>
    <t xml:space="preserve">Működési célú átvett pénzeszközök </t>
  </si>
  <si>
    <t xml:space="preserve">Felhalmozási célú átvett pénzeszközök </t>
  </si>
  <si>
    <t>KÖLTSÉGVETÉSI BEVÉTELEK ÖSSZESEN: (1+2+3+11…+14)</t>
  </si>
  <si>
    <t xml:space="preserve">FINANSZÍROZÁSI BEVÉTELEK ÖSSZESEN: </t>
  </si>
  <si>
    <t>KÖLTSÉGVETÉSI ÉS FINANSZÍROZÁSI BEVÉTELEK ÖSSZESEN: (15+16)</t>
  </si>
  <si>
    <t>2. sz. táblázat</t>
  </si>
  <si>
    <t xml:space="preserve"> Működési költségvetés kiadásai </t>
  </si>
  <si>
    <t xml:space="preserve"> Felhalmozási költségvetés kiadásai (3+4+5)</t>
  </si>
  <si>
    <t>KÖLTSÉGVETÉSI KIADÁSOK ÖSSZESEN (1+2)</t>
  </si>
  <si>
    <t>FINANSZÍROZÁSI KIADÁSOK ÖSSZESEN:</t>
  </si>
  <si>
    <t>KIADÁSOK ÖSSZESEN: (6+47)</t>
  </si>
  <si>
    <t>2025. ÉVI KÖLTSÉGVETÉSI ÉVET KÖVETŐ 3 ÉV TERVEZETT</t>
  </si>
  <si>
    <t>2026. évi</t>
  </si>
  <si>
    <t>2027. évi</t>
  </si>
  <si>
    <t>2028. évi</t>
  </si>
  <si>
    <t>3. tájékoztató tábla a …/2025.(…) önkormányzati rendelethez</t>
  </si>
  <si>
    <t>4. tájékoztató tábla a …/2025.(…) önkormányzati rendelethez</t>
  </si>
  <si>
    <t>5. tájékoztató tábla a …/2025.(…) önkormányzati rendelethez</t>
  </si>
  <si>
    <t>2. tájékoztató tábla a …/2025.(…) önkormányzati rendelethez</t>
  </si>
  <si>
    <t>Éves eredeti kiadási előirányzat: 1.206.649.009 Ft</t>
  </si>
  <si>
    <t>30 napon túli elismert tartozásállomány összesen: 10.369.844 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</si>
</sst>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"/>
    <numFmt numFmtId="165" formatCode="_-* #,##0.00\ _F_t_-;\-* #,##0.00\ _F_t_-;_-* &quot;-&quot;??\ _F_t_-;_-@_-"/>
    <numFmt numFmtId="166" formatCode="0&quot;.&quot;"/>
    <numFmt numFmtId="167" formatCode="_-* #,##0\ _F_t_-;\-* #,##0\ _F_t_-;_-* &quot;-&quot;??\ _F_t_-;_-@_-"/>
    <numFmt numFmtId="168" formatCode="#,##0.0"/>
    <numFmt numFmtId="169" formatCode="_-* #,##0_-;\-* #,##0_-;_-* &quot;-&quot;??_-;_-@_-"/>
  </numFmts>
  <fonts count="61" x14ac:knownFonts="1">
    <font>
      <sz val="10"/>
      <name val="Times New Roman CE"/>
      <charset val="238"/>
    </font>
    <font>
      <sz val="12"/>
      <name val="Times New Roman CE"/>
      <charset val="238"/>
    </font>
    <font>
      <i/>
      <sz val="11"/>
      <name val="Times New Roman CE"/>
      <charset val="238"/>
    </font>
    <font>
      <sz val="10"/>
      <name val="Times New Roman CE"/>
      <charset val="238"/>
    </font>
    <font>
      <b/>
      <sz val="12"/>
      <name val="Times New Roman CE"/>
      <charset val="238"/>
    </font>
    <font>
      <b/>
      <sz val="12"/>
      <name val="Times New Roman CE"/>
      <family val="1"/>
      <charset val="238"/>
    </font>
    <font>
      <b/>
      <i/>
      <sz val="9"/>
      <name val="Times New Roman CE"/>
      <charset val="238"/>
    </font>
    <font>
      <b/>
      <i/>
      <sz val="9"/>
      <name val="Times New Roman CE"/>
      <family val="1"/>
      <charset val="238"/>
    </font>
    <font>
      <b/>
      <sz val="9"/>
      <name val="Times New Roman CE"/>
      <family val="1"/>
      <charset val="238"/>
    </font>
    <font>
      <sz val="8"/>
      <name val="Times New Roman CE"/>
      <family val="1"/>
      <charset val="238"/>
    </font>
    <font>
      <b/>
      <sz val="8"/>
      <name val="Times New Roman CE"/>
      <family val="1"/>
      <charset val="238"/>
    </font>
    <font>
      <sz val="10"/>
      <name val="Times New Roman CE"/>
      <family val="1"/>
      <charset val="238"/>
    </font>
    <font>
      <sz val="8"/>
      <name val="Times New Roman"/>
      <family val="1"/>
      <charset val="238"/>
    </font>
    <font>
      <i/>
      <sz val="8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8"/>
      <name val="Times New Roman"/>
      <family val="1"/>
      <charset val="238"/>
    </font>
    <font>
      <b/>
      <sz val="10"/>
      <name val="Times New Roman CE"/>
      <family val="1"/>
      <charset val="238"/>
    </font>
    <font>
      <b/>
      <sz val="12"/>
      <color indexed="10"/>
      <name val="Times New Roman CE"/>
      <charset val="238"/>
    </font>
    <font>
      <i/>
      <sz val="10"/>
      <name val="Times New Roman CE"/>
      <charset val="238"/>
    </font>
    <font>
      <b/>
      <sz val="9"/>
      <name val="Times New Roman CE"/>
      <charset val="238"/>
    </font>
    <font>
      <i/>
      <sz val="8"/>
      <name val="Times New Roman CE"/>
      <family val="1"/>
      <charset val="238"/>
    </font>
    <font>
      <b/>
      <i/>
      <sz val="11"/>
      <name val="Times New Roman CE"/>
      <charset val="238"/>
    </font>
    <font>
      <sz val="11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b/>
      <sz val="10"/>
      <name val="Times New Roman CE"/>
      <charset val="238"/>
    </font>
    <font>
      <sz val="7"/>
      <name val="Times New Roman CE"/>
      <family val="1"/>
      <charset val="238"/>
    </font>
    <font>
      <b/>
      <sz val="7"/>
      <name val="Times New Roman CE"/>
      <family val="1"/>
      <charset val="238"/>
    </font>
    <font>
      <b/>
      <sz val="11"/>
      <name val="Times New Roman CE"/>
      <charset val="238"/>
    </font>
    <font>
      <sz val="9"/>
      <name val="Times New Roman"/>
      <family val="1"/>
      <charset val="238"/>
    </font>
    <font>
      <b/>
      <i/>
      <sz val="10"/>
      <name val="Times New Roman CE"/>
      <family val="1"/>
      <charset val="238"/>
    </font>
    <font>
      <sz val="9"/>
      <name val="Times New Roman CE"/>
      <charset val="238"/>
    </font>
    <font>
      <sz val="9"/>
      <name val="Times New Roman CE"/>
      <family val="1"/>
      <charset val="238"/>
    </font>
    <font>
      <i/>
      <sz val="12"/>
      <name val="Times New Roman CE"/>
      <charset val="238"/>
    </font>
    <font>
      <b/>
      <sz val="14"/>
      <name val="Times New Roman CE"/>
      <charset val="238"/>
    </font>
    <font>
      <i/>
      <sz val="11"/>
      <name val="Times New Roman CE"/>
      <family val="1"/>
      <charset val="238"/>
    </font>
    <font>
      <i/>
      <sz val="9"/>
      <name val="Times New Roman CE"/>
      <charset val="238"/>
    </font>
    <font>
      <b/>
      <i/>
      <sz val="8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2"/>
      <name val="Times New Roman CE"/>
      <family val="1"/>
      <charset val="238"/>
    </font>
    <font>
      <sz val="12"/>
      <name val="Times New Roman CE"/>
      <family val="1"/>
      <charset val="238"/>
    </font>
    <font>
      <sz val="11"/>
      <name val="Times New Roman CE"/>
      <charset val="238"/>
    </font>
    <font>
      <b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sz val="7"/>
      <name val="Times New Roman CE"/>
      <charset val="238"/>
    </font>
    <font>
      <i/>
      <sz val="11"/>
      <name val="Times New Roman"/>
      <family val="1"/>
      <charset val="238"/>
    </font>
    <font>
      <i/>
      <sz val="10"/>
      <name val="Times New Roman CE"/>
      <family val="1"/>
      <charset val="238"/>
    </font>
    <font>
      <b/>
      <sz val="9"/>
      <color indexed="8"/>
      <name val="Times New Roman"/>
      <family val="1"/>
      <charset val="238"/>
    </font>
    <font>
      <b/>
      <i/>
      <sz val="8"/>
      <name val="Times New Roman CE"/>
      <family val="1"/>
      <charset val="238"/>
    </font>
    <font>
      <i/>
      <sz val="14"/>
      <name val="Times New Roman CE"/>
      <charset val="238"/>
    </font>
    <font>
      <sz val="8"/>
      <color rgb="FFFF0000"/>
      <name val="Times New Roman CE"/>
      <charset val="238"/>
    </font>
    <font>
      <b/>
      <sz val="10"/>
      <color rgb="FFFF0000"/>
      <name val="Times New Roman CE"/>
      <charset val="238"/>
    </font>
    <font>
      <sz val="11"/>
      <color rgb="FFFF0000"/>
      <name val="Times New Roman CE"/>
      <family val="1"/>
      <charset val="238"/>
    </font>
    <font>
      <i/>
      <sz val="12"/>
      <color theme="1"/>
      <name val="Calibri"/>
      <family val="2"/>
      <charset val="238"/>
      <scheme val="minor"/>
    </font>
    <font>
      <sz val="10"/>
      <color rgb="FFFF0000"/>
      <name val="Times New Roman CE"/>
      <charset val="238"/>
    </font>
    <font>
      <sz val="12"/>
      <color rgb="FFFF0000"/>
      <name val="Times New Roman CE"/>
      <charset val="238"/>
    </font>
    <font>
      <b/>
      <sz val="12"/>
      <color rgb="FFFF0000"/>
      <name val="Times New Roman CE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lightHorizontal"/>
    </fill>
    <fill>
      <patternFill patternType="darkHorizontal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7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</cellStyleXfs>
  <cellXfs count="782">
    <xf numFmtId="0" fontId="0" fillId="0" borderId="0" xfId="0"/>
    <xf numFmtId="0" fontId="1" fillId="0" borderId="0" xfId="3" applyAlignment="1" applyProtection="1">
      <alignment horizontal="right" indent="1"/>
      <protection locked="0"/>
    </xf>
    <xf numFmtId="0" fontId="1" fillId="0" borderId="0" xfId="3"/>
    <xf numFmtId="0" fontId="1" fillId="0" borderId="0" xfId="3" applyAlignment="1" applyProtection="1">
      <alignment horizontal="right" vertical="center" indent="1"/>
      <protection locked="0"/>
    </xf>
    <xf numFmtId="0" fontId="1" fillId="0" borderId="0" xfId="3" applyAlignment="1" applyProtection="1">
      <alignment vertical="center"/>
      <protection locked="0"/>
    </xf>
    <xf numFmtId="0" fontId="7" fillId="0" borderId="1" xfId="0" applyFont="1" applyBorder="1" applyAlignment="1" applyProtection="1">
      <alignment horizontal="right" vertical="center" indent="1"/>
      <protection locked="0"/>
    </xf>
    <xf numFmtId="0" fontId="8" fillId="0" borderId="2" xfId="3" applyFont="1" applyBorder="1" applyAlignment="1" applyProtection="1">
      <alignment horizontal="center" vertical="center" wrapText="1"/>
      <protection locked="0"/>
    </xf>
    <xf numFmtId="0" fontId="8" fillId="0" borderId="3" xfId="3" applyFont="1" applyBorder="1" applyAlignment="1" applyProtection="1">
      <alignment horizontal="center" vertical="center" wrapText="1"/>
      <protection locked="0"/>
    </xf>
    <xf numFmtId="0" fontId="8" fillId="0" borderId="4" xfId="3" applyFont="1" applyBorder="1" applyAlignment="1" applyProtection="1">
      <alignment horizontal="right" vertical="center" wrapText="1" indent="1"/>
      <protection locked="0"/>
    </xf>
    <xf numFmtId="0" fontId="8" fillId="0" borderId="5" xfId="3" applyFont="1" applyBorder="1" applyAlignment="1">
      <alignment horizontal="right" vertical="center" wrapText="1" indent="1"/>
    </xf>
    <xf numFmtId="0" fontId="8" fillId="0" borderId="6" xfId="3" applyFont="1" applyBorder="1" applyAlignment="1">
      <alignment horizontal="center" vertical="center" wrapText="1"/>
    </xf>
    <xf numFmtId="0" fontId="8" fillId="0" borderId="7" xfId="3" applyFont="1" applyBorder="1" applyAlignment="1">
      <alignment horizontal="center" vertical="center" wrapText="1"/>
    </xf>
    <xf numFmtId="0" fontId="9" fillId="0" borderId="0" xfId="3" applyFont="1"/>
    <xf numFmtId="0" fontId="10" fillId="0" borderId="2" xfId="3" applyFont="1" applyBorder="1" applyAlignment="1">
      <alignment horizontal="right" vertical="center" wrapText="1" indent="1"/>
    </xf>
    <xf numFmtId="0" fontId="10" fillId="0" borderId="3" xfId="3" applyFont="1" applyBorder="1" applyAlignment="1">
      <alignment horizontal="left" vertical="center" wrapText="1"/>
    </xf>
    <xf numFmtId="164" fontId="10" fillId="0" borderId="4" xfId="3" applyNumberFormat="1" applyFont="1" applyBorder="1" applyAlignment="1">
      <alignment horizontal="right" vertical="center" wrapText="1" indent="1"/>
    </xf>
    <xf numFmtId="0" fontId="11" fillId="0" borderId="0" xfId="3" applyFont="1"/>
    <xf numFmtId="49" fontId="9" fillId="0" borderId="8" xfId="3" applyNumberFormat="1" applyFont="1" applyBorder="1" applyAlignment="1">
      <alignment horizontal="right" vertical="center" wrapText="1" indent="1"/>
    </xf>
    <xf numFmtId="0" fontId="12" fillId="0" borderId="9" xfId="0" applyFont="1" applyBorder="1" applyAlignment="1">
      <alignment horizontal="left" vertical="center" wrapText="1"/>
    </xf>
    <xf numFmtId="164" fontId="9" fillId="0" borderId="10" xfId="3" applyNumberFormat="1" applyFont="1" applyBorder="1" applyAlignment="1" applyProtection="1">
      <alignment horizontal="right" vertical="center" wrapText="1" indent="1"/>
      <protection locked="0"/>
    </xf>
    <xf numFmtId="0" fontId="12" fillId="0" borderId="11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164" fontId="9" fillId="0" borderId="13" xfId="3" applyNumberFormat="1" applyFont="1" applyBorder="1" applyAlignment="1" applyProtection="1">
      <alignment horizontal="right" vertical="center" wrapText="1" indent="1"/>
      <protection locked="0"/>
    </xf>
    <xf numFmtId="0" fontId="13" fillId="0" borderId="11" xfId="3" applyFont="1" applyBorder="1" applyAlignment="1">
      <alignment horizontal="left" vertical="center" wrapText="1"/>
    </xf>
    <xf numFmtId="164" fontId="13" fillId="0" borderId="14" xfId="3" applyNumberFormat="1" applyFont="1" applyBorder="1" applyAlignment="1">
      <alignment horizontal="right" vertical="center" wrapText="1" indent="1"/>
    </xf>
    <xf numFmtId="164" fontId="9" fillId="0" borderId="14" xfId="3" applyNumberFormat="1" applyFont="1" applyBorder="1" applyAlignment="1" applyProtection="1">
      <alignment horizontal="right" vertical="center" wrapText="1" indent="1"/>
      <protection locked="0"/>
    </xf>
    <xf numFmtId="0" fontId="11" fillId="0" borderId="0" xfId="3" applyFont="1" applyAlignment="1">
      <alignment vertical="center"/>
    </xf>
    <xf numFmtId="164" fontId="14" fillId="0" borderId="4" xfId="3" applyNumberFormat="1" applyFont="1" applyBorder="1" applyAlignment="1">
      <alignment horizontal="right" vertical="center" wrapText="1" indent="1"/>
    </xf>
    <xf numFmtId="0" fontId="12" fillId="0" borderId="12" xfId="0" applyFont="1" applyBorder="1" applyAlignment="1">
      <alignment horizontal="left" vertical="center"/>
    </xf>
    <xf numFmtId="164" fontId="9" fillId="0" borderId="15" xfId="3" applyNumberFormat="1" applyFont="1" applyBorder="1" applyAlignment="1" applyProtection="1">
      <alignment horizontal="right" vertical="center" wrapText="1" indent="1"/>
      <protection locked="0"/>
    </xf>
    <xf numFmtId="164" fontId="15" fillId="0" borderId="14" xfId="3" applyNumberFormat="1" applyFont="1" applyBorder="1" applyAlignment="1" applyProtection="1">
      <alignment horizontal="right" vertical="center" wrapText="1" indent="1"/>
      <protection locked="0"/>
    </xf>
    <xf numFmtId="164" fontId="15" fillId="0" borderId="15" xfId="3" applyNumberFormat="1" applyFont="1" applyBorder="1" applyAlignment="1" applyProtection="1">
      <alignment horizontal="right" vertical="center" wrapText="1" indent="1"/>
      <protection locked="0"/>
    </xf>
    <xf numFmtId="164" fontId="15" fillId="0" borderId="10" xfId="3" applyNumberFormat="1" applyFont="1" applyBorder="1" applyAlignment="1" applyProtection="1">
      <alignment horizontal="right" vertical="center" wrapText="1" indent="1"/>
      <protection locked="0"/>
    </xf>
    <xf numFmtId="49" fontId="9" fillId="0" borderId="16" xfId="3" applyNumberFormat="1" applyFont="1" applyBorder="1" applyAlignment="1">
      <alignment horizontal="right" vertical="center" wrapText="1" indent="1"/>
    </xf>
    <xf numFmtId="0" fontId="10" fillId="0" borderId="17" xfId="3" applyFont="1" applyBorder="1" applyAlignment="1">
      <alignment horizontal="right" vertical="center" wrapText="1" indent="1"/>
    </xf>
    <xf numFmtId="0" fontId="16" fillId="0" borderId="18" xfId="0" applyFont="1" applyBorder="1" applyAlignment="1">
      <alignment horizontal="left" vertical="center" wrapText="1"/>
    </xf>
    <xf numFmtId="164" fontId="10" fillId="0" borderId="19" xfId="3" applyNumberFormat="1" applyFont="1" applyBorder="1" applyAlignment="1">
      <alignment horizontal="right" vertical="center" wrapText="1" indent="1"/>
    </xf>
    <xf numFmtId="0" fontId="16" fillId="0" borderId="2" xfId="0" applyFont="1" applyBorder="1" applyAlignment="1">
      <alignment horizontal="right" vertical="center" wrapText="1" indent="1"/>
    </xf>
    <xf numFmtId="0" fontId="16" fillId="0" borderId="3" xfId="0" applyFont="1" applyBorder="1" applyAlignment="1">
      <alignment horizontal="left" vertical="center" wrapText="1"/>
    </xf>
    <xf numFmtId="0" fontId="12" fillId="0" borderId="12" xfId="0" applyFont="1" applyBorder="1" applyAlignment="1">
      <alignment vertical="center" wrapText="1"/>
    </xf>
    <xf numFmtId="0" fontId="12" fillId="0" borderId="18" xfId="0" applyFont="1" applyBorder="1" applyAlignment="1">
      <alignment horizontal="left" vertical="center" wrapText="1"/>
    </xf>
    <xf numFmtId="164" fontId="15" fillId="0" borderId="19" xfId="3" applyNumberFormat="1" applyFont="1" applyBorder="1" applyAlignment="1" applyProtection="1">
      <alignment horizontal="right" vertical="center" wrapText="1" indent="1"/>
      <protection locked="0"/>
    </xf>
    <xf numFmtId="0" fontId="12" fillId="0" borderId="20" xfId="0" applyFont="1" applyBorder="1" applyAlignment="1">
      <alignment horizontal="left" vertical="center" wrapText="1"/>
    </xf>
    <xf numFmtId="164" fontId="15" fillId="0" borderId="21" xfId="3" applyNumberFormat="1" applyFont="1" applyBorder="1" applyAlignment="1" applyProtection="1">
      <alignment horizontal="right" vertical="center" wrapText="1" indent="1"/>
      <protection locked="0"/>
    </xf>
    <xf numFmtId="49" fontId="9" fillId="0" borderId="22" xfId="3" applyNumberFormat="1" applyFont="1" applyBorder="1" applyAlignment="1">
      <alignment horizontal="right" vertical="center" wrapText="1" indent="1"/>
    </xf>
    <xf numFmtId="49" fontId="14" fillId="0" borderId="2" xfId="3" applyNumberFormat="1" applyFont="1" applyBorder="1" applyAlignment="1">
      <alignment horizontal="right" vertical="center" wrapText="1" indent="1"/>
    </xf>
    <xf numFmtId="0" fontId="11" fillId="0" borderId="0" xfId="3" applyFont="1" applyAlignment="1">
      <alignment horizontal="center" vertical="top"/>
    </xf>
    <xf numFmtId="164" fontId="10" fillId="0" borderId="4" xfId="3" applyNumberFormat="1" applyFont="1" applyBorder="1" applyAlignment="1" applyProtection="1">
      <alignment horizontal="right" vertical="center" wrapText="1" indent="1"/>
      <protection locked="0"/>
    </xf>
    <xf numFmtId="49" fontId="14" fillId="0" borderId="22" xfId="3" applyNumberFormat="1" applyFont="1" applyBorder="1" applyAlignment="1">
      <alignment horizontal="right" vertical="center" wrapText="1" indent="1"/>
    </xf>
    <xf numFmtId="0" fontId="16" fillId="0" borderId="3" xfId="0" applyFont="1" applyBorder="1" applyAlignment="1">
      <alignment vertical="center" wrapText="1"/>
    </xf>
    <xf numFmtId="1" fontId="14" fillId="0" borderId="2" xfId="3" applyNumberFormat="1" applyFont="1" applyBorder="1" applyAlignment="1">
      <alignment horizontal="right" vertical="center" wrapText="1" indent="1"/>
    </xf>
    <xf numFmtId="0" fontId="16" fillId="0" borderId="23" xfId="0" applyFont="1" applyBorder="1" applyAlignment="1">
      <alignment vertical="center" wrapText="1"/>
    </xf>
    <xf numFmtId="0" fontId="5" fillId="0" borderId="0" xfId="3" applyFont="1" applyAlignment="1">
      <alignment horizontal="right" vertical="center" wrapText="1" indent="1"/>
    </xf>
    <xf numFmtId="0" fontId="5" fillId="0" borderId="0" xfId="3" applyFont="1" applyAlignment="1">
      <alignment vertical="center" wrapText="1"/>
    </xf>
    <xf numFmtId="164" fontId="5" fillId="0" borderId="0" xfId="3" applyNumberFormat="1" applyFont="1" applyAlignment="1">
      <alignment horizontal="right" vertical="center" wrapText="1" indent="1"/>
    </xf>
    <xf numFmtId="164" fontId="6" fillId="0" borderId="1" xfId="3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 indent="1"/>
    </xf>
    <xf numFmtId="0" fontId="17" fillId="0" borderId="2" xfId="3" applyFont="1" applyBorder="1" applyAlignment="1">
      <alignment horizontal="center" vertical="top" wrapText="1"/>
    </xf>
    <xf numFmtId="0" fontId="17" fillId="0" borderId="3" xfId="3" applyFont="1" applyBorder="1" applyAlignment="1">
      <alignment horizontal="center" vertical="center" wrapText="1"/>
    </xf>
    <xf numFmtId="0" fontId="17" fillId="0" borderId="4" xfId="3" applyFont="1" applyBorder="1" applyAlignment="1">
      <alignment horizontal="right" vertical="center" wrapText="1" indent="1"/>
    </xf>
    <xf numFmtId="0" fontId="17" fillId="0" borderId="2" xfId="3" applyFont="1" applyBorder="1" applyAlignment="1">
      <alignment horizontal="right" vertical="center" wrapText="1" indent="1"/>
    </xf>
    <xf numFmtId="0" fontId="17" fillId="0" borderId="4" xfId="3" applyFont="1" applyBorder="1" applyAlignment="1">
      <alignment horizontal="center" vertical="center" wrapText="1"/>
    </xf>
    <xf numFmtId="0" fontId="10" fillId="0" borderId="6" xfId="3" applyFont="1" applyBorder="1" applyAlignment="1">
      <alignment vertical="center" wrapText="1"/>
    </xf>
    <xf numFmtId="164" fontId="10" fillId="0" borderId="7" xfId="3" applyNumberFormat="1" applyFont="1" applyBorder="1" applyAlignment="1">
      <alignment horizontal="right" vertical="center" wrapText="1" indent="1"/>
    </xf>
    <xf numFmtId="0" fontId="10" fillId="0" borderId="23" xfId="3" applyFont="1" applyBorder="1" applyAlignment="1">
      <alignment vertical="center" wrapText="1"/>
    </xf>
    <xf numFmtId="164" fontId="10" fillId="0" borderId="24" xfId="3" applyNumberFormat="1" applyFont="1" applyBorder="1" applyAlignment="1">
      <alignment horizontal="right" vertical="center" wrapText="1" indent="1"/>
    </xf>
    <xf numFmtId="0" fontId="9" fillId="0" borderId="11" xfId="3" applyFont="1" applyBorder="1" applyAlignment="1">
      <alignment horizontal="left" vertical="center" wrapText="1"/>
    </xf>
    <xf numFmtId="0" fontId="9" fillId="0" borderId="12" xfId="3" applyFont="1" applyBorder="1" applyAlignment="1">
      <alignment horizontal="left" vertical="center" wrapText="1"/>
    </xf>
    <xf numFmtId="164" fontId="9" fillId="0" borderId="25" xfId="3" applyNumberFormat="1" applyFont="1" applyBorder="1" applyAlignment="1" applyProtection="1">
      <alignment horizontal="right" vertical="center" wrapText="1" indent="1"/>
      <protection locked="0"/>
    </xf>
    <xf numFmtId="0" fontId="9" fillId="0" borderId="9" xfId="3" applyFont="1" applyBorder="1" applyAlignment="1">
      <alignment horizontal="left" vertical="center" wrapText="1" indent="5"/>
    </xf>
    <xf numFmtId="0" fontId="9" fillId="0" borderId="11" xfId="3" applyFont="1" applyBorder="1" applyAlignment="1">
      <alignment horizontal="left" vertical="center" wrapText="1" indent="5"/>
    </xf>
    <xf numFmtId="164" fontId="9" fillId="0" borderId="26" xfId="3" applyNumberFormat="1" applyFont="1" applyBorder="1" applyAlignment="1" applyProtection="1">
      <alignment horizontal="right" vertical="center" wrapText="1" indent="1"/>
      <protection locked="0"/>
    </xf>
    <xf numFmtId="0" fontId="14" fillId="0" borderId="3" xfId="3" applyFont="1" applyBorder="1" applyAlignment="1">
      <alignment horizontal="left" vertical="center" wrapText="1"/>
    </xf>
    <xf numFmtId="0" fontId="9" fillId="0" borderId="9" xfId="3" applyFont="1" applyBorder="1" applyAlignment="1">
      <alignment horizontal="left" vertical="center" wrapText="1"/>
    </xf>
    <xf numFmtId="0" fontId="9" fillId="0" borderId="27" xfId="3" applyFont="1" applyBorder="1" applyAlignment="1">
      <alignment horizontal="left" vertical="center" wrapText="1"/>
    </xf>
    <xf numFmtId="49" fontId="9" fillId="0" borderId="17" xfId="3" applyNumberFormat="1" applyFont="1" applyBorder="1" applyAlignment="1">
      <alignment horizontal="right" vertical="center" wrapText="1" indent="1"/>
    </xf>
    <xf numFmtId="0" fontId="9" fillId="0" borderId="18" xfId="3" applyFont="1" applyBorder="1" applyAlignment="1">
      <alignment horizontal="left" vertical="center" wrapText="1"/>
    </xf>
    <xf numFmtId="164" fontId="9" fillId="0" borderId="28" xfId="3" applyNumberFormat="1" applyFont="1" applyBorder="1" applyAlignment="1" applyProtection="1">
      <alignment horizontal="right" vertical="center" wrapText="1" indent="1"/>
      <protection locked="0"/>
    </xf>
    <xf numFmtId="164" fontId="16" fillId="0" borderId="4" xfId="0" applyNumberFormat="1" applyFont="1" applyBorder="1" applyAlignment="1">
      <alignment horizontal="right" vertical="center" wrapText="1" indent="1"/>
    </xf>
    <xf numFmtId="164" fontId="16" fillId="0" borderId="4" xfId="0" applyNumberFormat="1" applyFont="1" applyBorder="1" applyAlignment="1" applyProtection="1">
      <alignment horizontal="right" vertical="center" wrapText="1" indent="1"/>
      <protection locked="0"/>
    </xf>
    <xf numFmtId="0" fontId="18" fillId="0" borderId="0" xfId="3" applyFont="1"/>
    <xf numFmtId="0" fontId="4" fillId="0" borderId="0" xfId="3" applyFont="1"/>
    <xf numFmtId="164" fontId="16" fillId="0" borderId="4" xfId="0" quotePrefix="1" applyNumberFormat="1" applyFont="1" applyBorder="1" applyAlignment="1">
      <alignment horizontal="right" vertical="center" wrapText="1" indent="1"/>
    </xf>
    <xf numFmtId="0" fontId="16" fillId="0" borderId="23" xfId="0" applyFont="1" applyBorder="1" applyAlignment="1">
      <alignment horizontal="left" vertical="center" wrapText="1"/>
    </xf>
    <xf numFmtId="0" fontId="15" fillId="0" borderId="0" xfId="3" applyFont="1" applyAlignment="1" applyProtection="1">
      <alignment horizontal="right" vertical="center" indent="1"/>
      <protection locked="0"/>
    </xf>
    <xf numFmtId="0" fontId="15" fillId="0" borderId="0" xfId="3" applyFont="1" applyAlignment="1" applyProtection="1">
      <alignment vertical="center"/>
      <protection locked="0"/>
    </xf>
    <xf numFmtId="164" fontId="52" fillId="0" borderId="0" xfId="3" applyNumberFormat="1" applyFont="1" applyAlignment="1">
      <alignment horizontal="right" vertical="center" indent="1"/>
    </xf>
    <xf numFmtId="0" fontId="10" fillId="0" borderId="3" xfId="3" applyFont="1" applyBorder="1" applyAlignment="1">
      <alignment vertical="center" wrapText="1"/>
    </xf>
    <xf numFmtId="0" fontId="1" fillId="0" borderId="0" xfId="3" applyAlignment="1">
      <alignment horizontal="right" indent="1"/>
    </xf>
    <xf numFmtId="0" fontId="1" fillId="0" borderId="0" xfId="3" applyAlignment="1">
      <alignment horizontal="right" vertical="center" indent="1"/>
    </xf>
    <xf numFmtId="0" fontId="1" fillId="0" borderId="0" xfId="3" applyAlignment="1" applyProtection="1">
      <alignment horizontal="right" vertical="center"/>
      <protection locked="0"/>
    </xf>
    <xf numFmtId="0" fontId="9" fillId="0" borderId="20" xfId="3" applyFont="1" applyBorder="1" applyAlignment="1">
      <alignment horizontal="left" vertical="center" wrapText="1"/>
    </xf>
    <xf numFmtId="164" fontId="9" fillId="0" borderId="19" xfId="3" applyNumberFormat="1" applyFont="1" applyBorder="1" applyAlignment="1" applyProtection="1">
      <alignment horizontal="right" vertical="center" wrapText="1" indent="1"/>
      <protection locked="0"/>
    </xf>
    <xf numFmtId="0" fontId="1" fillId="0" borderId="0" xfId="3" applyAlignment="1">
      <alignment vertical="center"/>
    </xf>
    <xf numFmtId="0" fontId="1" fillId="0" borderId="0" xfId="3" applyAlignment="1">
      <alignment horizontal="right" vertical="center"/>
    </xf>
    <xf numFmtId="49" fontId="14" fillId="0" borderId="4" xfId="3" applyNumberFormat="1" applyFont="1" applyBorder="1" applyAlignment="1">
      <alignment horizontal="right" vertical="center" wrapText="1" indent="1"/>
    </xf>
    <xf numFmtId="0" fontId="9" fillId="0" borderId="6" xfId="3" applyFont="1" applyBorder="1" applyAlignment="1">
      <alignment horizontal="left" vertical="center" wrapText="1"/>
    </xf>
    <xf numFmtId="164" fontId="9" fillId="0" borderId="21" xfId="3" applyNumberFormat="1" applyFont="1" applyBorder="1" applyAlignment="1" applyProtection="1">
      <alignment horizontal="right" vertical="center" wrapText="1" indent="1"/>
      <protection locked="0"/>
    </xf>
    <xf numFmtId="49" fontId="16" fillId="0" borderId="4" xfId="0" quotePrefix="1" applyNumberFormat="1" applyFont="1" applyBorder="1" applyAlignment="1">
      <alignment horizontal="right" vertical="center" wrapText="1" indent="1"/>
    </xf>
    <xf numFmtId="49" fontId="10" fillId="0" borderId="4" xfId="3" applyNumberFormat="1" applyFont="1" applyBorder="1" applyAlignment="1">
      <alignment horizontal="right" vertical="center" wrapText="1" indent="1"/>
    </xf>
    <xf numFmtId="0" fontId="14" fillId="0" borderId="4" xfId="1" applyNumberFormat="1" applyFont="1" applyFill="1" applyBorder="1" applyAlignment="1" applyProtection="1">
      <alignment horizontal="right" vertical="center" wrapText="1" indent="1"/>
    </xf>
    <xf numFmtId="164" fontId="0" fillId="0" borderId="0" xfId="0" applyNumberFormat="1" applyAlignment="1">
      <alignment vertical="center" wrapText="1"/>
    </xf>
    <xf numFmtId="164" fontId="0" fillId="0" borderId="0" xfId="0" applyNumberFormat="1" applyAlignment="1">
      <alignment horizontal="center" vertical="center" wrapText="1"/>
    </xf>
    <xf numFmtId="164" fontId="2" fillId="0" borderId="0" xfId="0" applyNumberFormat="1" applyFont="1" applyAlignment="1">
      <alignment textRotation="180" wrapText="1"/>
    </xf>
    <xf numFmtId="164" fontId="5" fillId="0" borderId="0" xfId="0" applyNumberFormat="1" applyFont="1" applyAlignment="1">
      <alignment horizontal="centerContinuous" vertical="center" wrapText="1"/>
    </xf>
    <xf numFmtId="164" fontId="0" fillId="0" borderId="0" xfId="0" applyNumberFormat="1" applyAlignment="1">
      <alignment horizontal="centerContinuous" vertical="center"/>
    </xf>
    <xf numFmtId="164" fontId="7" fillId="0" borderId="0" xfId="0" applyNumberFormat="1" applyFont="1" applyAlignment="1">
      <alignment horizontal="right" vertical="center"/>
    </xf>
    <xf numFmtId="164" fontId="8" fillId="0" borderId="2" xfId="0" applyNumberFormat="1" applyFont="1" applyBorder="1" applyAlignment="1">
      <alignment horizontal="centerContinuous" vertical="center" wrapText="1"/>
    </xf>
    <xf numFmtId="164" fontId="8" fillId="0" borderId="3" xfId="0" applyNumberFormat="1" applyFont="1" applyBorder="1" applyAlignment="1">
      <alignment horizontal="centerContinuous" vertical="center" wrapText="1"/>
    </xf>
    <xf numFmtId="164" fontId="8" fillId="0" borderId="4" xfId="0" applyNumberFormat="1" applyFont="1" applyBorder="1" applyAlignment="1">
      <alignment horizontal="centerContinuous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64" fontId="17" fillId="0" borderId="0" xfId="0" applyNumberFormat="1" applyFont="1" applyAlignment="1">
      <alignment horizontal="center" vertical="center" wrapText="1"/>
    </xf>
    <xf numFmtId="164" fontId="14" fillId="0" borderId="29" xfId="0" applyNumberFormat="1" applyFont="1" applyBorder="1" applyAlignment="1">
      <alignment horizontal="center" vertical="center" wrapText="1"/>
    </xf>
    <xf numFmtId="164" fontId="14" fillId="0" borderId="2" xfId="0" applyNumberFormat="1" applyFont="1" applyBorder="1" applyAlignment="1">
      <alignment horizontal="center" vertical="center" wrapText="1"/>
    </xf>
    <xf numFmtId="164" fontId="14" fillId="0" borderId="3" xfId="0" applyNumberFormat="1" applyFont="1" applyBorder="1" applyAlignment="1">
      <alignment horizontal="center" vertical="center" wrapText="1"/>
    </xf>
    <xf numFmtId="164" fontId="14" fillId="0" borderId="4" xfId="0" applyNumberFormat="1" applyFont="1" applyBorder="1" applyAlignment="1">
      <alignment horizontal="center" vertical="center" wrapText="1"/>
    </xf>
    <xf numFmtId="164" fontId="14" fillId="0" borderId="0" xfId="0" applyNumberFormat="1" applyFont="1" applyAlignment="1">
      <alignment horizontal="center" vertical="center" wrapText="1"/>
    </xf>
    <xf numFmtId="164" fontId="9" fillId="0" borderId="16" xfId="0" applyNumberFormat="1" applyFont="1" applyBorder="1" applyAlignment="1">
      <alignment horizontal="left" vertical="center" wrapText="1" indent="1"/>
    </xf>
    <xf numFmtId="164" fontId="9" fillId="0" borderId="9" xfId="0" applyNumberFormat="1" applyFont="1" applyBorder="1" applyAlignment="1" applyProtection="1">
      <alignment horizontal="right" vertical="center" wrapText="1" indent="1"/>
      <protection locked="0"/>
    </xf>
    <xf numFmtId="164" fontId="9" fillId="0" borderId="8" xfId="0" applyNumberFormat="1" applyFont="1" applyBorder="1" applyAlignment="1">
      <alignment horizontal="left" vertical="center" wrapText="1" indent="1"/>
    </xf>
    <xf numFmtId="164" fontId="9" fillId="0" borderId="10" xfId="0" applyNumberFormat="1" applyFont="1" applyBorder="1" applyAlignment="1" applyProtection="1">
      <alignment horizontal="right" vertical="center" wrapText="1" indent="1"/>
      <protection locked="0"/>
    </xf>
    <xf numFmtId="49" fontId="9" fillId="0" borderId="30" xfId="3" applyNumberFormat="1" applyFont="1" applyBorder="1" applyAlignment="1">
      <alignment horizontal="right" vertical="center" wrapText="1" indent="1"/>
    </xf>
    <xf numFmtId="164" fontId="9" fillId="0" borderId="11" xfId="0" applyNumberFormat="1" applyFont="1" applyBorder="1" applyAlignment="1" applyProtection="1">
      <alignment horizontal="right" vertical="center" wrapText="1" indent="1"/>
      <protection locked="0"/>
    </xf>
    <xf numFmtId="164" fontId="9" fillId="0" borderId="14" xfId="0" applyNumberFormat="1" applyFont="1" applyBorder="1" applyAlignment="1" applyProtection="1">
      <alignment horizontal="right" vertical="center" wrapText="1" indent="1"/>
      <protection locked="0"/>
    </xf>
    <xf numFmtId="164" fontId="9" fillId="0" borderId="22" xfId="0" applyNumberFormat="1" applyFont="1" applyBorder="1" applyAlignment="1">
      <alignment horizontal="left" vertical="center" wrapText="1" indent="1"/>
    </xf>
    <xf numFmtId="164" fontId="9" fillId="0" borderId="31" xfId="0" applyNumberFormat="1" applyFont="1" applyBorder="1" applyAlignment="1" applyProtection="1">
      <alignment horizontal="right" vertical="center" wrapText="1" indent="1"/>
      <protection locked="0"/>
    </xf>
    <xf numFmtId="164" fontId="9" fillId="0" borderId="16" xfId="0" applyNumberFormat="1" applyFont="1" applyBorder="1" applyAlignment="1" applyProtection="1">
      <alignment horizontal="left" vertical="center" wrapText="1" indent="1"/>
      <protection locked="0"/>
    </xf>
    <xf numFmtId="164" fontId="9" fillId="0" borderId="22" xfId="0" applyNumberFormat="1" applyFont="1" applyBorder="1" applyAlignment="1" applyProtection="1">
      <alignment horizontal="left" vertical="center" wrapText="1" indent="1"/>
      <protection locked="0"/>
    </xf>
    <xf numFmtId="164" fontId="9" fillId="0" borderId="32" xfId="0" applyNumberFormat="1" applyFont="1" applyBorder="1" applyAlignment="1" applyProtection="1">
      <alignment horizontal="left" vertical="center" wrapText="1" indent="1"/>
      <protection locked="0"/>
    </xf>
    <xf numFmtId="164" fontId="9" fillId="0" borderId="12" xfId="0" applyNumberFormat="1" applyFont="1" applyBorder="1" applyAlignment="1" applyProtection="1">
      <alignment horizontal="right" vertical="center" wrapText="1" indent="1"/>
      <protection locked="0"/>
    </xf>
    <xf numFmtId="164" fontId="9" fillId="0" borderId="15" xfId="0" applyNumberFormat="1" applyFont="1" applyBorder="1" applyAlignment="1" applyProtection="1">
      <alignment horizontal="right" vertical="center" wrapText="1" indent="1"/>
      <protection locked="0"/>
    </xf>
    <xf numFmtId="49" fontId="10" fillId="0" borderId="2" xfId="3" applyNumberFormat="1" applyFont="1" applyBorder="1" applyAlignment="1">
      <alignment horizontal="right" vertical="center" wrapText="1" indent="1"/>
    </xf>
    <xf numFmtId="164" fontId="10" fillId="0" borderId="2" xfId="0" applyNumberFormat="1" applyFont="1" applyBorder="1" applyAlignment="1">
      <alignment horizontal="left" vertical="center" wrapText="1" indent="1"/>
    </xf>
    <xf numFmtId="164" fontId="10" fillId="0" borderId="3" xfId="0" applyNumberFormat="1" applyFont="1" applyBorder="1" applyAlignment="1">
      <alignment horizontal="right" vertical="center" wrapText="1" indent="1"/>
    </xf>
    <xf numFmtId="164" fontId="10" fillId="0" borderId="4" xfId="0" applyNumberFormat="1" applyFont="1" applyBorder="1" applyAlignment="1">
      <alignment horizontal="right" vertical="center" wrapText="1" indent="1"/>
    </xf>
    <xf numFmtId="164" fontId="21" fillId="0" borderId="27" xfId="0" applyNumberFormat="1" applyFont="1" applyBorder="1" applyAlignment="1">
      <alignment horizontal="right" vertical="center" wrapText="1" indent="1"/>
    </xf>
    <xf numFmtId="164" fontId="9" fillId="0" borderId="13" xfId="0" applyNumberFormat="1" applyFont="1" applyBorder="1" applyAlignment="1" applyProtection="1">
      <alignment horizontal="right" vertical="center" wrapText="1" indent="1"/>
      <protection locked="0"/>
    </xf>
    <xf numFmtId="164" fontId="9" fillId="0" borderId="16" xfId="0" applyNumberFormat="1" applyFont="1" applyBorder="1" applyAlignment="1">
      <alignment horizontal="left" vertical="center" wrapText="1" indent="3"/>
    </xf>
    <xf numFmtId="164" fontId="21" fillId="0" borderId="11" xfId="0" applyNumberFormat="1" applyFont="1" applyBorder="1" applyAlignment="1">
      <alignment horizontal="right" vertical="center" wrapText="1" indent="1"/>
    </xf>
    <xf numFmtId="164" fontId="9" fillId="0" borderId="22" xfId="0" applyNumberFormat="1" applyFont="1" applyBorder="1" applyAlignment="1">
      <alignment horizontal="left" vertical="center" wrapText="1" indent="3"/>
    </xf>
    <xf numFmtId="164" fontId="9" fillId="0" borderId="27" xfId="0" applyNumberFormat="1" applyFont="1" applyBorder="1" applyAlignment="1" applyProtection="1">
      <alignment horizontal="right" vertical="center" wrapText="1" indent="1"/>
      <protection locked="0"/>
    </xf>
    <xf numFmtId="164" fontId="9" fillId="0" borderId="33" xfId="0" applyNumberFormat="1" applyFont="1" applyBorder="1" applyAlignment="1">
      <alignment horizontal="left" vertical="center" wrapText="1" indent="1"/>
    </xf>
    <xf numFmtId="164" fontId="10" fillId="0" borderId="34" xfId="0" applyNumberFormat="1" applyFont="1" applyBorder="1" applyAlignment="1">
      <alignment horizontal="right" vertical="center" wrapText="1" indent="1"/>
    </xf>
    <xf numFmtId="164" fontId="7" fillId="0" borderId="0" xfId="0" applyNumberFormat="1" applyFont="1" applyAlignment="1" applyProtection="1">
      <alignment horizontal="right" vertical="center"/>
      <protection locked="0"/>
    </xf>
    <xf numFmtId="164" fontId="9" fillId="0" borderId="16" xfId="0" quotePrefix="1" applyNumberFormat="1" applyFont="1" applyBorder="1" applyAlignment="1" applyProtection="1">
      <alignment horizontal="left" vertical="center" wrapText="1" indent="6"/>
      <protection locked="0"/>
    </xf>
    <xf numFmtId="164" fontId="9" fillId="0" borderId="16" xfId="0" quotePrefix="1" applyNumberFormat="1" applyFont="1" applyBorder="1" applyAlignment="1" applyProtection="1">
      <alignment horizontal="left" vertical="center" wrapText="1" indent="3"/>
      <protection locked="0"/>
    </xf>
    <xf numFmtId="164" fontId="9" fillId="0" borderId="35" xfId="0" applyNumberFormat="1" applyFont="1" applyBorder="1" applyAlignment="1" applyProtection="1">
      <alignment horizontal="right" vertical="center" wrapText="1" indent="1"/>
      <protection locked="0"/>
    </xf>
    <xf numFmtId="49" fontId="10" fillId="0" borderId="36" xfId="3" applyNumberFormat="1" applyFont="1" applyBorder="1" applyAlignment="1">
      <alignment horizontal="right" vertical="center" wrapText="1" indent="1"/>
    </xf>
    <xf numFmtId="164" fontId="21" fillId="0" borderId="22" xfId="0" applyNumberFormat="1" applyFont="1" applyBorder="1" applyAlignment="1">
      <alignment horizontal="left" vertical="center" wrapText="1" indent="1"/>
    </xf>
    <xf numFmtId="164" fontId="9" fillId="0" borderId="16" xfId="0" applyNumberFormat="1" applyFont="1" applyBorder="1" applyAlignment="1">
      <alignment horizontal="left" vertical="center" wrapText="1" indent="2"/>
    </xf>
    <xf numFmtId="164" fontId="21" fillId="0" borderId="16" xfId="0" applyNumberFormat="1" applyFont="1" applyBorder="1" applyAlignment="1">
      <alignment horizontal="left" vertical="center" wrapText="1" indent="1"/>
    </xf>
    <xf numFmtId="164" fontId="9" fillId="0" borderId="8" xfId="0" applyNumberFormat="1" applyFont="1" applyBorder="1" applyAlignment="1" applyProtection="1">
      <alignment horizontal="left" vertical="center" wrapText="1" indent="1"/>
      <protection locked="0"/>
    </xf>
    <xf numFmtId="164" fontId="9" fillId="0" borderId="8" xfId="0" applyNumberFormat="1" applyFont="1" applyBorder="1" applyAlignment="1">
      <alignment horizontal="left" vertical="center" wrapText="1" indent="2"/>
    </xf>
    <xf numFmtId="49" fontId="9" fillId="0" borderId="37" xfId="3" applyNumberFormat="1" applyFont="1" applyBorder="1" applyAlignment="1">
      <alignment horizontal="right" vertical="center" wrapText="1" indent="1"/>
    </xf>
    <xf numFmtId="164" fontId="9" fillId="0" borderId="32" xfId="0" applyNumberFormat="1" applyFont="1" applyBorder="1" applyAlignment="1">
      <alignment horizontal="left" vertical="center" wrapText="1" indent="2"/>
    </xf>
    <xf numFmtId="164" fontId="0" fillId="0" borderId="0" xfId="0" applyNumberFormat="1" applyAlignment="1">
      <alignment horizontal="right" vertical="center" wrapText="1"/>
    </xf>
    <xf numFmtId="0" fontId="23" fillId="0" borderId="0" xfId="3" applyFont="1"/>
    <xf numFmtId="0" fontId="2" fillId="0" borderId="0" xfId="3" applyFont="1" applyAlignment="1">
      <alignment horizontal="right"/>
    </xf>
    <xf numFmtId="164" fontId="24" fillId="0" borderId="0" xfId="3" applyNumberFormat="1" applyFont="1" applyAlignment="1">
      <alignment horizontal="centerContinuous" vertical="center"/>
    </xf>
    <xf numFmtId="0" fontId="7" fillId="0" borderId="0" xfId="0" applyFont="1" applyAlignment="1">
      <alignment horizontal="right" vertical="center"/>
    </xf>
    <xf numFmtId="0" fontId="25" fillId="0" borderId="0" xfId="0" applyFont="1"/>
    <xf numFmtId="166" fontId="26" fillId="0" borderId="12" xfId="3" applyNumberFormat="1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/>
    </xf>
    <xf numFmtId="0" fontId="11" fillId="0" borderId="3" xfId="3" applyFont="1" applyBorder="1" applyAlignment="1">
      <alignment horizontal="center" vertical="center"/>
    </xf>
    <xf numFmtId="0" fontId="11" fillId="0" borderId="4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53" fillId="0" borderId="20" xfId="3" applyFont="1" applyBorder="1" applyAlignment="1" applyProtection="1">
      <alignment horizontal="left" vertical="center"/>
      <protection locked="0"/>
    </xf>
    <xf numFmtId="167" fontId="27" fillId="0" borderId="9" xfId="1" applyNumberFormat="1" applyFont="1" applyFill="1" applyBorder="1" applyAlignment="1" applyProtection="1">
      <alignment vertical="center"/>
      <protection locked="0"/>
    </xf>
    <xf numFmtId="167" fontId="27" fillId="0" borderId="10" xfId="1" applyNumberFormat="1" applyFont="1" applyFill="1" applyBorder="1" applyAlignment="1">
      <alignment vertical="center"/>
    </xf>
    <xf numFmtId="0" fontId="11" fillId="0" borderId="16" xfId="3" applyFont="1" applyBorder="1" applyAlignment="1">
      <alignment horizontal="center" vertical="center"/>
    </xf>
    <xf numFmtId="0" fontId="11" fillId="0" borderId="11" xfId="3" applyFont="1" applyBorder="1" applyAlignment="1" applyProtection="1">
      <alignment horizontal="left" vertical="center"/>
      <protection locked="0"/>
    </xf>
    <xf numFmtId="167" fontId="27" fillId="0" borderId="11" xfId="1" applyNumberFormat="1" applyFont="1" applyFill="1" applyBorder="1" applyAlignment="1" applyProtection="1">
      <alignment vertical="center"/>
      <protection locked="0"/>
    </xf>
    <xf numFmtId="167" fontId="27" fillId="0" borderId="14" xfId="1" applyNumberFormat="1" applyFont="1" applyFill="1" applyBorder="1" applyAlignment="1">
      <alignment vertical="center"/>
    </xf>
    <xf numFmtId="0" fontId="11" fillId="0" borderId="32" xfId="3" applyFont="1" applyBorder="1" applyAlignment="1">
      <alignment horizontal="center" vertical="center"/>
    </xf>
    <xf numFmtId="0" fontId="11" fillId="0" borderId="12" xfId="3" applyFont="1" applyBorder="1" applyAlignment="1" applyProtection="1">
      <alignment horizontal="left" vertical="center"/>
      <protection locked="0"/>
    </xf>
    <xf numFmtId="167" fontId="27" fillId="0" borderId="12" xfId="1" applyNumberFormat="1" applyFont="1" applyFill="1" applyBorder="1" applyAlignment="1" applyProtection="1">
      <alignment vertical="center"/>
      <protection locked="0"/>
    </xf>
    <xf numFmtId="0" fontId="26" fillId="0" borderId="2" xfId="3" applyFont="1" applyBorder="1" applyAlignment="1">
      <alignment horizontal="center" vertical="center"/>
    </xf>
    <xf numFmtId="0" fontId="26" fillId="0" borderId="3" xfId="3" applyFont="1" applyBorder="1" applyAlignment="1">
      <alignment vertical="center"/>
    </xf>
    <xf numFmtId="167" fontId="28" fillId="0" borderId="3" xfId="3" applyNumberFormat="1" applyFont="1" applyBorder="1" applyAlignment="1">
      <alignment vertical="center"/>
    </xf>
    <xf numFmtId="167" fontId="28" fillId="0" borderId="4" xfId="3" applyNumberFormat="1" applyFont="1" applyBorder="1" applyAlignment="1">
      <alignment vertical="center"/>
    </xf>
    <xf numFmtId="0" fontId="29" fillId="0" borderId="0" xfId="3" applyFont="1"/>
    <xf numFmtId="0" fontId="54" fillId="0" borderId="0" xfId="3" applyFont="1"/>
    <xf numFmtId="0" fontId="14" fillId="0" borderId="38" xfId="3" applyFont="1" applyBorder="1" applyAlignment="1">
      <alignment horizontal="center" vertical="center" wrapText="1"/>
    </xf>
    <xf numFmtId="0" fontId="14" fillId="0" borderId="20" xfId="3" applyFont="1" applyBorder="1" applyAlignment="1">
      <alignment horizontal="center" vertical="center" wrapText="1"/>
    </xf>
    <xf numFmtId="0" fontId="14" fillId="0" borderId="21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/>
    </xf>
    <xf numFmtId="0" fontId="14" fillId="0" borderId="3" xfId="3" applyFont="1" applyBorder="1" applyAlignment="1">
      <alignment horizontal="center" vertical="center"/>
    </xf>
    <xf numFmtId="0" fontId="14" fillId="0" borderId="4" xfId="3" applyFont="1" applyBorder="1" applyAlignment="1">
      <alignment horizontal="center" vertical="center"/>
    </xf>
    <xf numFmtId="0" fontId="15" fillId="0" borderId="38" xfId="3" applyFont="1" applyBorder="1" applyAlignment="1">
      <alignment horizontal="center" vertical="center"/>
    </xf>
    <xf numFmtId="0" fontId="15" fillId="0" borderId="9" xfId="3" applyFont="1" applyBorder="1" applyAlignment="1">
      <alignment vertical="center"/>
    </xf>
    <xf numFmtId="167" fontId="15" fillId="0" borderId="39" xfId="1" applyNumberFormat="1" applyFont="1" applyFill="1" applyBorder="1" applyAlignment="1" applyProtection="1">
      <alignment vertical="center"/>
      <protection locked="0"/>
    </xf>
    <xf numFmtId="0" fontId="15" fillId="0" borderId="16" xfId="3" applyFont="1" applyBorder="1" applyAlignment="1">
      <alignment horizontal="center" vertical="center"/>
    </xf>
    <xf numFmtId="0" fontId="30" fillId="0" borderId="11" xfId="0" applyFont="1" applyBorder="1" applyAlignment="1">
      <alignment horizontal="justify" vertical="center" wrapText="1"/>
    </xf>
    <xf numFmtId="167" fontId="15" fillId="0" borderId="25" xfId="1" applyNumberFormat="1" applyFont="1" applyFill="1" applyBorder="1" applyAlignment="1" applyProtection="1">
      <alignment vertical="center"/>
      <protection locked="0"/>
    </xf>
    <xf numFmtId="0" fontId="30" fillId="0" borderId="11" xfId="0" applyFont="1" applyBorder="1" applyAlignment="1">
      <alignment vertical="center" wrapText="1"/>
    </xf>
    <xf numFmtId="0" fontId="15" fillId="0" borderId="32" xfId="3" applyFont="1" applyBorder="1" applyAlignment="1">
      <alignment horizontal="center" vertical="center"/>
    </xf>
    <xf numFmtId="167" fontId="15" fillId="0" borderId="26" xfId="1" applyNumberFormat="1" applyFont="1" applyFill="1" applyBorder="1" applyAlignment="1" applyProtection="1">
      <alignment vertical="center"/>
      <protection locked="0"/>
    </xf>
    <xf numFmtId="0" fontId="30" fillId="0" borderId="18" xfId="0" applyFont="1" applyBorder="1" applyAlignment="1">
      <alignment vertical="center" wrapText="1"/>
    </xf>
    <xf numFmtId="167" fontId="14" fillId="0" borderId="4" xfId="1" applyNumberFormat="1" applyFont="1" applyFill="1" applyBorder="1" applyAlignment="1" applyProtection="1">
      <alignment vertical="center"/>
    </xf>
    <xf numFmtId="167" fontId="15" fillId="0" borderId="21" xfId="1" applyNumberFormat="1" applyFont="1" applyFill="1" applyBorder="1" applyAlignment="1" applyProtection="1">
      <alignment vertical="center"/>
      <protection locked="0"/>
    </xf>
    <xf numFmtId="0" fontId="15" fillId="0" borderId="11" xfId="3" applyFont="1" applyBorder="1" applyAlignment="1" applyProtection="1">
      <alignment horizontal="left" vertical="center"/>
      <protection locked="0"/>
    </xf>
    <xf numFmtId="167" fontId="15" fillId="0" borderId="14" xfId="1" applyNumberFormat="1" applyFont="1" applyFill="1" applyBorder="1" applyAlignment="1" applyProtection="1">
      <alignment vertical="center"/>
      <protection locked="0"/>
    </xf>
    <xf numFmtId="0" fontId="15" fillId="0" borderId="12" xfId="3" applyFont="1" applyBorder="1" applyAlignment="1" applyProtection="1">
      <alignment horizontal="left" vertical="center"/>
      <protection locked="0"/>
    </xf>
    <xf numFmtId="167" fontId="15" fillId="0" borderId="15" xfId="1" applyNumberFormat="1" applyFont="1" applyFill="1" applyBorder="1" applyAlignment="1" applyProtection="1">
      <alignment vertical="center"/>
      <protection locked="0"/>
    </xf>
    <xf numFmtId="0" fontId="14" fillId="0" borderId="2" xfId="3" applyFont="1" applyBorder="1" applyAlignment="1">
      <alignment horizontal="center" vertical="center"/>
    </xf>
    <xf numFmtId="164" fontId="0" fillId="0" borderId="0" xfId="0" applyNumberFormat="1" applyAlignment="1" applyProtection="1">
      <alignment horizontal="center" vertical="center" wrapText="1"/>
      <protection locked="0"/>
    </xf>
    <xf numFmtId="164" fontId="0" fillId="0" borderId="0" xfId="0" applyNumberFormat="1" applyAlignment="1" applyProtection="1">
      <alignment vertical="center" wrapText="1"/>
      <protection locked="0"/>
    </xf>
    <xf numFmtId="164" fontId="31" fillId="0" borderId="0" xfId="0" applyNumberFormat="1" applyFont="1" applyAlignment="1" applyProtection="1">
      <alignment horizontal="right" vertical="center" wrapText="1"/>
      <protection locked="0"/>
    </xf>
    <xf numFmtId="164" fontId="8" fillId="0" borderId="2" xfId="0" applyNumberFormat="1" applyFont="1" applyBorder="1" applyAlignment="1" applyProtection="1">
      <alignment horizontal="center" vertical="center" wrapText="1"/>
      <protection locked="0"/>
    </xf>
    <xf numFmtId="164" fontId="8" fillId="0" borderId="3" xfId="0" applyNumberFormat="1" applyFont="1" applyBorder="1" applyAlignment="1" applyProtection="1">
      <alignment horizontal="center" vertical="center" wrapText="1"/>
      <protection locked="0"/>
    </xf>
    <xf numFmtId="164" fontId="8" fillId="0" borderId="4" xfId="0" applyNumberFormat="1" applyFont="1" applyBorder="1" applyAlignment="1" applyProtection="1">
      <alignment horizontal="center" vertical="center" wrapText="1"/>
      <protection locked="0"/>
    </xf>
    <xf numFmtId="164" fontId="10" fillId="0" borderId="33" xfId="0" applyNumberFormat="1" applyFont="1" applyBorder="1" applyAlignment="1">
      <alignment horizontal="center" vertical="center" wrapText="1"/>
    </xf>
    <xf numFmtId="164" fontId="10" fillId="0" borderId="23" xfId="0" applyNumberFormat="1" applyFont="1" applyBorder="1" applyAlignment="1">
      <alignment horizontal="center" vertical="center" wrapText="1"/>
    </xf>
    <xf numFmtId="164" fontId="14" fillId="0" borderId="24" xfId="0" applyNumberFormat="1" applyFont="1" applyBorder="1" applyAlignment="1">
      <alignment horizontal="center" vertical="center" wrapText="1"/>
    </xf>
    <xf numFmtId="164" fontId="26" fillId="4" borderId="38" xfId="0" applyNumberFormat="1" applyFont="1" applyFill="1" applyBorder="1" applyAlignment="1" applyProtection="1">
      <alignment horizontal="left" vertical="center" wrapText="1"/>
      <protection locked="0"/>
    </xf>
    <xf numFmtId="164" fontId="26" fillId="4" borderId="20" xfId="0" applyNumberFormat="1" applyFont="1" applyFill="1" applyBorder="1" applyAlignment="1" applyProtection="1">
      <alignment vertical="center" wrapText="1"/>
      <protection locked="0"/>
    </xf>
    <xf numFmtId="49" fontId="26" fillId="4" borderId="20" xfId="0" applyNumberFormat="1" applyFont="1" applyFill="1" applyBorder="1" applyAlignment="1" applyProtection="1">
      <alignment horizontal="center" vertical="center" wrapText="1"/>
      <protection locked="0"/>
    </xf>
    <xf numFmtId="164" fontId="26" fillId="4" borderId="21" xfId="0" applyNumberFormat="1" applyFont="1" applyFill="1" applyBorder="1" applyAlignment="1" applyProtection="1">
      <alignment vertical="center" wrapText="1"/>
      <protection locked="0"/>
    </xf>
    <xf numFmtId="164" fontId="32" fillId="0" borderId="16" xfId="0" applyNumberFormat="1" applyFont="1" applyBorder="1" applyAlignment="1" applyProtection="1">
      <alignment horizontal="left" vertical="center" wrapText="1"/>
      <protection locked="0"/>
    </xf>
    <xf numFmtId="164" fontId="32" fillId="0" borderId="11" xfId="0" applyNumberFormat="1" applyFont="1" applyBorder="1" applyAlignment="1" applyProtection="1">
      <alignment vertical="center" wrapText="1"/>
      <protection locked="0"/>
    </xf>
    <xf numFmtId="49" fontId="32" fillId="0" borderId="11" xfId="0" applyNumberFormat="1" applyFont="1" applyBorder="1" applyAlignment="1" applyProtection="1">
      <alignment horizontal="center" vertical="center" wrapText="1"/>
      <protection locked="0"/>
    </xf>
    <xf numFmtId="164" fontId="32" fillId="0" borderId="14" xfId="0" applyNumberFormat="1" applyFont="1" applyBorder="1" applyAlignment="1">
      <alignment vertical="center" wrapText="1"/>
    </xf>
    <xf numFmtId="164" fontId="26" fillId="4" borderId="16" xfId="0" applyNumberFormat="1" applyFont="1" applyFill="1" applyBorder="1" applyAlignment="1" applyProtection="1">
      <alignment horizontal="left" vertical="center" wrapText="1"/>
      <protection locked="0"/>
    </xf>
    <xf numFmtId="164" fontId="26" fillId="4" borderId="11" xfId="0" applyNumberFormat="1" applyFont="1" applyFill="1" applyBorder="1" applyAlignment="1" applyProtection="1">
      <alignment vertical="center" wrapText="1"/>
      <protection locked="0"/>
    </xf>
    <xf numFmtId="49" fontId="26" fillId="4" borderId="11" xfId="0" applyNumberFormat="1" applyFont="1" applyFill="1" applyBorder="1" applyAlignment="1" applyProtection="1">
      <alignment horizontal="center" vertical="center" wrapText="1"/>
      <protection locked="0"/>
    </xf>
    <xf numFmtId="164" fontId="26" fillId="4" borderId="14" xfId="0" applyNumberFormat="1" applyFont="1" applyFill="1" applyBorder="1" applyAlignment="1" applyProtection="1">
      <alignment vertical="center" wrapText="1"/>
      <protection locked="0"/>
    </xf>
    <xf numFmtId="164" fontId="20" fillId="0" borderId="2" xfId="0" applyNumberFormat="1" applyFont="1" applyBorder="1" applyAlignment="1">
      <alignment horizontal="left" vertical="center" wrapText="1"/>
    </xf>
    <xf numFmtId="164" fontId="20" fillId="0" borderId="3" xfId="0" applyNumberFormat="1" applyFont="1" applyBorder="1" applyAlignment="1">
      <alignment vertical="center" wrapText="1"/>
    </xf>
    <xf numFmtId="164" fontId="20" fillId="2" borderId="3" xfId="0" applyNumberFormat="1" applyFont="1" applyFill="1" applyBorder="1" applyAlignment="1">
      <alignment vertical="center" wrapText="1"/>
    </xf>
    <xf numFmtId="164" fontId="20" fillId="0" borderId="4" xfId="0" applyNumberFormat="1" applyFont="1" applyBorder="1" applyAlignment="1">
      <alignment vertical="center" wrapText="1"/>
    </xf>
    <xf numFmtId="164" fontId="10" fillId="0" borderId="24" xfId="0" applyNumberFormat="1" applyFont="1" applyBorder="1" applyAlignment="1">
      <alignment horizontal="center" vertical="center" wrapText="1"/>
    </xf>
    <xf numFmtId="164" fontId="33" fillId="0" borderId="16" xfId="0" applyNumberFormat="1" applyFont="1" applyBorder="1" applyAlignment="1" applyProtection="1">
      <alignment horizontal="left" vertical="center" wrapText="1"/>
      <protection locked="0"/>
    </xf>
    <xf numFmtId="164" fontId="33" fillId="0" borderId="11" xfId="0" applyNumberFormat="1" applyFont="1" applyBorder="1" applyAlignment="1" applyProtection="1">
      <alignment vertical="center" wrapText="1"/>
      <protection locked="0"/>
    </xf>
    <xf numFmtId="49" fontId="33" fillId="0" borderId="11" xfId="0" applyNumberFormat="1" applyFont="1" applyBorder="1" applyAlignment="1" applyProtection="1">
      <alignment horizontal="center" vertical="center" wrapText="1"/>
      <protection locked="0"/>
    </xf>
    <xf numFmtId="164" fontId="33" fillId="0" borderId="14" xfId="0" applyNumberFormat="1" applyFont="1" applyBorder="1" applyAlignment="1">
      <alignment vertical="center" wrapText="1"/>
    </xf>
    <xf numFmtId="164" fontId="33" fillId="0" borderId="32" xfId="0" applyNumberFormat="1" applyFont="1" applyBorder="1" applyAlignment="1" applyProtection="1">
      <alignment horizontal="left" vertical="center" wrapText="1"/>
      <protection locked="0"/>
    </xf>
    <xf numFmtId="164" fontId="33" fillId="0" borderId="12" xfId="0" applyNumberFormat="1" applyFont="1" applyBorder="1" applyAlignment="1" applyProtection="1">
      <alignment vertical="center" wrapText="1"/>
      <protection locked="0"/>
    </xf>
    <xf numFmtId="49" fontId="33" fillId="0" borderId="12" xfId="0" applyNumberFormat="1" applyFont="1" applyBorder="1" applyAlignment="1" applyProtection="1">
      <alignment horizontal="center" vertical="center" wrapText="1"/>
      <protection locked="0"/>
    </xf>
    <xf numFmtId="164" fontId="33" fillId="0" borderId="15" xfId="0" applyNumberFormat="1" applyFont="1" applyBorder="1" applyAlignment="1">
      <alignment vertical="center" wrapText="1"/>
    </xf>
    <xf numFmtId="164" fontId="17" fillId="0" borderId="2" xfId="0" applyNumberFormat="1" applyFont="1" applyBorder="1" applyAlignment="1">
      <alignment horizontal="left" vertical="center" wrapText="1"/>
    </xf>
    <xf numFmtId="164" fontId="17" fillId="0" borderId="3" xfId="0" applyNumberFormat="1" applyFont="1" applyBorder="1" applyAlignment="1">
      <alignment vertical="center" wrapText="1"/>
    </xf>
    <xf numFmtId="164" fontId="17" fillId="2" borderId="3" xfId="0" applyNumberFormat="1" applyFont="1" applyFill="1" applyBorder="1" applyAlignment="1">
      <alignment vertical="center" wrapText="1"/>
    </xf>
    <xf numFmtId="164" fontId="17" fillId="0" borderId="4" xfId="0" applyNumberFormat="1" applyFont="1" applyBorder="1" applyAlignment="1">
      <alignment vertical="center" wrapText="1"/>
    </xf>
    <xf numFmtId="164" fontId="17" fillId="0" borderId="0" xfId="0" applyNumberFormat="1" applyFont="1" applyAlignment="1">
      <alignment vertical="center" wrapText="1"/>
    </xf>
    <xf numFmtId="164" fontId="26" fillId="0" borderId="0" xfId="2" applyNumberFormat="1" applyFont="1" applyAlignment="1">
      <alignment horizontal="left" vertical="center" wrapText="1"/>
    </xf>
    <xf numFmtId="164" fontId="26" fillId="0" borderId="0" xfId="2" applyNumberFormat="1" applyFont="1" applyAlignment="1">
      <alignment horizontal="right" vertical="center" wrapText="1"/>
    </xf>
    <xf numFmtId="0" fontId="34" fillId="0" borderId="0" xfId="2" applyFont="1" applyAlignment="1">
      <alignment vertical="top" textRotation="180"/>
    </xf>
    <xf numFmtId="0" fontId="4" fillId="0" borderId="0" xfId="2" applyFont="1" applyAlignment="1" applyProtection="1">
      <alignment horizontal="center" vertical="center"/>
      <protection locked="0"/>
    </xf>
    <xf numFmtId="0" fontId="4" fillId="0" borderId="0" xfId="2" applyFont="1" applyAlignment="1">
      <alignment horizontal="center" vertical="center"/>
    </xf>
    <xf numFmtId="164" fontId="36" fillId="0" borderId="0" xfId="2" applyNumberFormat="1" applyFont="1" applyAlignment="1" applyProtection="1">
      <alignment vertical="center" wrapText="1"/>
      <protection locked="0"/>
    </xf>
    <xf numFmtId="164" fontId="31" fillId="0" borderId="1" xfId="2" applyNumberFormat="1" applyFont="1" applyBorder="1" applyAlignment="1">
      <alignment horizontal="right" vertical="center"/>
    </xf>
    <xf numFmtId="164" fontId="10" fillId="0" borderId="40" xfId="2" applyNumberFormat="1" applyFont="1" applyBorder="1" applyAlignment="1">
      <alignment horizontal="center" vertical="center"/>
    </xf>
    <xf numFmtId="164" fontId="10" fillId="0" borderId="29" xfId="2" applyNumberFormat="1" applyFont="1" applyBorder="1" applyAlignment="1">
      <alignment horizontal="center" vertical="center"/>
    </xf>
    <xf numFmtId="164" fontId="10" fillId="0" borderId="41" xfId="2" applyNumberFormat="1" applyFont="1" applyBorder="1" applyAlignment="1">
      <alignment horizontal="center" vertical="center"/>
    </xf>
    <xf numFmtId="164" fontId="10" fillId="0" borderId="29" xfId="2" applyNumberFormat="1" applyFont="1" applyBorder="1" applyAlignment="1">
      <alignment horizontal="center" vertical="center" wrapText="1"/>
    </xf>
    <xf numFmtId="164" fontId="10" fillId="0" borderId="41" xfId="2" applyNumberFormat="1" applyFont="1" applyBorder="1" applyAlignment="1">
      <alignment horizontal="center" vertical="center" wrapText="1"/>
    </xf>
    <xf numFmtId="49" fontId="32" fillId="0" borderId="42" xfId="2" applyNumberFormat="1" applyFont="1" applyBorder="1" applyAlignment="1">
      <alignment horizontal="left" vertical="center"/>
    </xf>
    <xf numFmtId="164" fontId="32" fillId="0" borderId="43" xfId="2" applyNumberFormat="1" applyFont="1" applyBorder="1" applyAlignment="1">
      <alignment horizontal="right" vertical="center"/>
    </xf>
    <xf numFmtId="164" fontId="32" fillId="0" borderId="43" xfId="2" applyNumberFormat="1" applyFont="1" applyBorder="1" applyAlignment="1" applyProtection="1">
      <alignment horizontal="right" vertical="center" wrapText="1"/>
      <protection locked="0"/>
    </xf>
    <xf numFmtId="164" fontId="32" fillId="0" borderId="44" xfId="2" applyNumberFormat="1" applyFont="1" applyBorder="1" applyAlignment="1" applyProtection="1">
      <alignment horizontal="right" vertical="center" wrapText="1"/>
      <protection locked="0"/>
    </xf>
    <xf numFmtId="49" fontId="37" fillId="0" borderId="45" xfId="2" quotePrefix="1" applyNumberFormat="1" applyFont="1" applyBorder="1" applyAlignment="1">
      <alignment horizontal="left" vertical="center"/>
    </xf>
    <xf numFmtId="164" fontId="37" fillId="0" borderId="46" xfId="2" applyNumberFormat="1" applyFont="1" applyBorder="1" applyAlignment="1">
      <alignment horizontal="right" vertical="center"/>
    </xf>
    <xf numFmtId="164" fontId="37" fillId="0" borderId="46" xfId="2" applyNumberFormat="1" applyFont="1" applyBorder="1" applyAlignment="1" applyProtection="1">
      <alignment horizontal="right" vertical="center" wrapText="1"/>
      <protection locked="0"/>
    </xf>
    <xf numFmtId="49" fontId="32" fillId="0" borderId="45" xfId="2" applyNumberFormat="1" applyFont="1" applyBorder="1" applyAlignment="1">
      <alignment horizontal="left" vertical="center"/>
    </xf>
    <xf numFmtId="164" fontId="32" fillId="0" borderId="46" xfId="2" applyNumberFormat="1" applyFont="1" applyBorder="1" applyAlignment="1">
      <alignment horizontal="right" vertical="center"/>
    </xf>
    <xf numFmtId="164" fontId="32" fillId="0" borderId="46" xfId="2" applyNumberFormat="1" applyFont="1" applyBorder="1" applyAlignment="1" applyProtection="1">
      <alignment horizontal="right" vertical="center" wrapText="1"/>
      <protection locked="0"/>
    </xf>
    <xf numFmtId="49" fontId="20" fillId="0" borderId="36" xfId="2" applyNumberFormat="1" applyFont="1" applyBorder="1" applyAlignment="1" applyProtection="1">
      <alignment horizontal="left" vertical="center"/>
      <protection locked="0"/>
    </xf>
    <xf numFmtId="164" fontId="20" fillId="0" borderId="29" xfId="2" applyNumberFormat="1" applyFont="1" applyBorder="1" applyAlignment="1">
      <alignment horizontal="right" vertical="center"/>
    </xf>
    <xf numFmtId="164" fontId="20" fillId="0" borderId="29" xfId="2" applyNumberFormat="1" applyFont="1" applyBorder="1" applyAlignment="1">
      <alignment horizontal="right" vertical="center" wrapText="1"/>
    </xf>
    <xf numFmtId="49" fontId="32" fillId="0" borderId="8" xfId="2" applyNumberFormat="1" applyFont="1" applyBorder="1" applyAlignment="1">
      <alignment horizontal="left" vertical="center"/>
    </xf>
    <xf numFmtId="49" fontId="32" fillId="0" borderId="16" xfId="2" applyNumberFormat="1" applyFont="1" applyBorder="1" applyAlignment="1">
      <alignment horizontal="left" vertical="center"/>
    </xf>
    <xf numFmtId="3" fontId="0" fillId="0" borderId="0" xfId="0" applyNumberFormat="1"/>
    <xf numFmtId="49" fontId="32" fillId="0" borderId="32" xfId="2" applyNumberFormat="1" applyFont="1" applyBorder="1" applyAlignment="1" applyProtection="1">
      <alignment horizontal="left" vertical="center"/>
      <protection locked="0"/>
    </xf>
    <xf numFmtId="164" fontId="32" fillId="0" borderId="47" xfId="2" applyNumberFormat="1" applyFont="1" applyBorder="1" applyAlignment="1">
      <alignment horizontal="right" vertical="center"/>
    </xf>
    <xf numFmtId="164" fontId="32" fillId="0" borderId="47" xfId="2" applyNumberFormat="1" applyFont="1" applyBorder="1" applyAlignment="1" applyProtection="1">
      <alignment horizontal="right" vertical="center" wrapText="1"/>
      <protection locked="0"/>
    </xf>
    <xf numFmtId="164" fontId="32" fillId="0" borderId="48" xfId="2" applyNumberFormat="1" applyFont="1" applyBorder="1" applyAlignment="1" applyProtection="1">
      <alignment horizontal="right" vertical="center" wrapText="1"/>
      <protection locked="0"/>
    </xf>
    <xf numFmtId="168" fontId="20" fillId="0" borderId="29" xfId="2" applyNumberFormat="1" applyFont="1" applyBorder="1" applyAlignment="1">
      <alignment horizontal="left" vertical="center" wrapText="1"/>
    </xf>
    <xf numFmtId="0" fontId="3" fillId="0" borderId="0" xfId="2" applyAlignment="1">
      <alignment vertical="center"/>
    </xf>
    <xf numFmtId="0" fontId="55" fillId="0" borderId="0" xfId="0" applyFont="1" applyAlignment="1">
      <alignment vertical="top" textRotation="180"/>
    </xf>
    <xf numFmtId="164" fontId="0" fillId="0" borderId="0" xfId="0" applyNumberFormat="1"/>
    <xf numFmtId="164" fontId="31" fillId="0" borderId="1" xfId="2" applyNumberFormat="1" applyFont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40" fillId="0" borderId="0" xfId="0" applyFont="1" applyProtection="1">
      <protection locked="0"/>
    </xf>
    <xf numFmtId="0" fontId="41" fillId="0" borderId="0" xfId="0" applyFont="1" applyProtection="1">
      <protection locked="0"/>
    </xf>
    <xf numFmtId="0" fontId="0" fillId="0" borderId="0" xfId="0" applyProtection="1">
      <protection locked="0"/>
    </xf>
    <xf numFmtId="0" fontId="29" fillId="0" borderId="0" xfId="0" applyFont="1" applyProtection="1">
      <protection locked="0"/>
    </xf>
    <xf numFmtId="0" fontId="42" fillId="0" borderId="0" xfId="0" applyFont="1" applyProtection="1">
      <protection locked="0"/>
    </xf>
    <xf numFmtId="0" fontId="42" fillId="0" borderId="0" xfId="0" applyFont="1"/>
    <xf numFmtId="0" fontId="22" fillId="0" borderId="0" xfId="0" applyFont="1" applyAlignment="1" applyProtection="1">
      <alignment horizontal="right"/>
      <protection locked="0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vertical="center" wrapText="1"/>
    </xf>
    <xf numFmtId="164" fontId="15" fillId="0" borderId="9" xfId="0" applyNumberFormat="1" applyFont="1" applyBorder="1" applyAlignment="1" applyProtection="1">
      <alignment vertical="center"/>
      <protection locked="0"/>
    </xf>
    <xf numFmtId="164" fontId="14" fillId="0" borderId="10" xfId="0" applyNumberFormat="1" applyFont="1" applyBorder="1" applyAlignment="1">
      <alignment vertical="center"/>
    </xf>
    <xf numFmtId="0" fontId="15" fillId="0" borderId="16" xfId="0" applyFont="1" applyBorder="1" applyAlignment="1">
      <alignment horizontal="center" vertical="center"/>
    </xf>
    <xf numFmtId="0" fontId="15" fillId="0" borderId="11" xfId="0" applyFont="1" applyBorder="1" applyAlignment="1">
      <alignment vertical="center" wrapText="1"/>
    </xf>
    <xf numFmtId="164" fontId="15" fillId="0" borderId="11" xfId="0" applyNumberFormat="1" applyFont="1" applyBorder="1" applyAlignment="1" applyProtection="1">
      <alignment vertical="center"/>
      <protection locked="0"/>
    </xf>
    <xf numFmtId="164" fontId="14" fillId="0" borderId="14" xfId="0" applyNumberFormat="1" applyFont="1" applyBorder="1" applyAlignment="1">
      <alignment vertical="center"/>
    </xf>
    <xf numFmtId="0" fontId="15" fillId="0" borderId="32" xfId="0" applyFont="1" applyBorder="1" applyAlignment="1">
      <alignment horizontal="center" vertical="center"/>
    </xf>
    <xf numFmtId="0" fontId="15" fillId="0" borderId="12" xfId="0" applyFont="1" applyBorder="1" applyAlignment="1">
      <alignment vertical="center" wrapText="1"/>
    </xf>
    <xf numFmtId="164" fontId="14" fillId="0" borderId="15" xfId="0" applyNumberFormat="1" applyFont="1" applyBorder="1" applyAlignment="1">
      <alignment vertical="center"/>
    </xf>
    <xf numFmtId="164" fontId="15" fillId="0" borderId="12" xfId="0" applyNumberFormat="1" applyFont="1" applyBorder="1" applyAlignment="1" applyProtection="1">
      <alignment vertical="center"/>
      <protection locked="0"/>
    </xf>
    <xf numFmtId="0" fontId="14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vertical="center" wrapText="1"/>
    </xf>
    <xf numFmtId="164" fontId="14" fillId="0" borderId="3" xfId="0" applyNumberFormat="1" applyFont="1" applyBorder="1" applyAlignment="1">
      <alignment vertical="center"/>
    </xf>
    <xf numFmtId="164" fontId="14" fillId="0" borderId="4" xfId="0" applyNumberFormat="1" applyFont="1" applyBorder="1" applyAlignment="1">
      <alignment vertical="center"/>
    </xf>
    <xf numFmtId="0" fontId="17" fillId="0" borderId="0" xfId="0" applyFont="1"/>
    <xf numFmtId="0" fontId="0" fillId="0" borderId="49" xfId="0" applyBorder="1"/>
    <xf numFmtId="0" fontId="31" fillId="0" borderId="49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43" fillId="0" borderId="0" xfId="0" applyFont="1" applyAlignment="1">
      <alignment horizontal="center" vertical="center"/>
    </xf>
    <xf numFmtId="0" fontId="44" fillId="0" borderId="0" xfId="0" applyFont="1" applyAlignment="1">
      <alignment horizontal="right"/>
    </xf>
    <xf numFmtId="0" fontId="26" fillId="0" borderId="29" xfId="0" applyFont="1" applyBorder="1" applyAlignment="1">
      <alignment horizontal="center" vertical="center" wrapText="1"/>
    </xf>
    <xf numFmtId="0" fontId="45" fillId="0" borderId="5" xfId="0" applyFont="1" applyBorder="1" applyAlignment="1">
      <alignment horizontal="center" vertical="center" wrapText="1"/>
    </xf>
    <xf numFmtId="0" fontId="45" fillId="0" borderId="7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/>
    </xf>
    <xf numFmtId="0" fontId="45" fillId="0" borderId="2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 wrapText="1"/>
    </xf>
    <xf numFmtId="0" fontId="37" fillId="0" borderId="0" xfId="0" applyFont="1" applyAlignment="1">
      <alignment vertical="center"/>
    </xf>
    <xf numFmtId="49" fontId="32" fillId="0" borderId="50" xfId="0" applyNumberFormat="1" applyFont="1" applyBorder="1" applyAlignment="1" applyProtection="1">
      <alignment horizontal="center" vertical="top"/>
      <protection locked="0"/>
    </xf>
    <xf numFmtId="0" fontId="30" fillId="0" borderId="51" xfId="0" applyFont="1" applyBorder="1" applyAlignment="1" applyProtection="1">
      <alignment horizontal="left" vertical="top" wrapText="1"/>
      <protection locked="0"/>
    </xf>
    <xf numFmtId="164" fontId="30" fillId="0" borderId="52" xfId="0" applyNumberFormat="1" applyFont="1" applyBorder="1" applyAlignment="1" applyProtection="1">
      <alignment horizontal="right" vertical="top" wrapText="1"/>
      <protection locked="0"/>
    </xf>
    <xf numFmtId="0" fontId="32" fillId="0" borderId="0" xfId="0" applyFont="1"/>
    <xf numFmtId="49" fontId="32" fillId="0" borderId="53" xfId="0" applyNumberFormat="1" applyFont="1" applyBorder="1" applyAlignment="1" applyProtection="1">
      <alignment horizontal="center" vertical="top"/>
      <protection locked="0"/>
    </xf>
    <xf numFmtId="0" fontId="30" fillId="0" borderId="54" xfId="0" applyFont="1" applyBorder="1" applyAlignment="1" applyProtection="1">
      <alignment horizontal="left" vertical="top" wrapText="1"/>
      <protection locked="0"/>
    </xf>
    <xf numFmtId="49" fontId="32" fillId="0" borderId="29" xfId="0" applyNumberFormat="1" applyFont="1" applyBorder="1" applyAlignment="1" applyProtection="1">
      <alignment horizontal="center" vertical="top"/>
      <protection locked="0"/>
    </xf>
    <xf numFmtId="0" fontId="45" fillId="0" borderId="2" xfId="0" applyFont="1" applyBorder="1" applyAlignment="1">
      <alignment vertical="top" wrapText="1"/>
    </xf>
    <xf numFmtId="164" fontId="45" fillId="0" borderId="4" xfId="0" applyNumberFormat="1" applyFont="1" applyBorder="1" applyAlignment="1">
      <alignment horizontal="right" vertical="top" wrapText="1"/>
    </xf>
    <xf numFmtId="0" fontId="32" fillId="0" borderId="0" xfId="0" applyFont="1" applyAlignment="1">
      <alignment vertical="center"/>
    </xf>
    <xf numFmtId="0" fontId="22" fillId="0" borderId="0" xfId="0" applyFont="1"/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right" vertical="center" indent="1"/>
    </xf>
    <xf numFmtId="3" fontId="20" fillId="0" borderId="10" xfId="0" applyNumberFormat="1" applyFont="1" applyBorder="1" applyAlignment="1" applyProtection="1">
      <alignment horizontal="right" vertical="center" indent="1"/>
      <protection locked="0"/>
    </xf>
    <xf numFmtId="49" fontId="15" fillId="0" borderId="16" xfId="0" applyNumberFormat="1" applyFont="1" applyBorder="1" applyAlignment="1">
      <alignment horizontal="right" vertical="center" indent="1"/>
    </xf>
    <xf numFmtId="0" fontId="15" fillId="0" borderId="11" xfId="0" applyFont="1" applyBorder="1" applyAlignment="1">
      <alignment horizontal="left" vertical="center" indent="1"/>
    </xf>
    <xf numFmtId="3" fontId="46" fillId="0" borderId="14" xfId="0" applyNumberFormat="1" applyFont="1" applyBorder="1" applyAlignment="1" applyProtection="1">
      <alignment horizontal="right" vertical="center" indent="1"/>
      <protection locked="0"/>
    </xf>
    <xf numFmtId="49" fontId="20" fillId="0" borderId="16" xfId="0" applyNumberFormat="1" applyFont="1" applyBorder="1" applyAlignment="1">
      <alignment horizontal="right" vertical="center" indent="1"/>
    </xf>
    <xf numFmtId="3" fontId="20" fillId="0" borderId="14" xfId="0" applyNumberFormat="1" applyFont="1" applyBorder="1" applyAlignment="1" applyProtection="1">
      <alignment horizontal="right" vertical="center" indent="1"/>
      <protection locked="0"/>
    </xf>
    <xf numFmtId="0" fontId="15" fillId="0" borderId="11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right" vertical="center" indent="1"/>
    </xf>
    <xf numFmtId="0" fontId="15" fillId="0" borderId="11" xfId="0" applyFont="1" applyBorder="1" applyAlignment="1" applyProtection="1">
      <alignment horizontal="left" vertical="center" indent="1"/>
      <protection locked="0"/>
    </xf>
    <xf numFmtId="164" fontId="32" fillId="3" borderId="29" xfId="0" applyNumberFormat="1" applyFont="1" applyFill="1" applyBorder="1" applyAlignment="1">
      <alignment horizontal="left" vertical="center" wrapText="1" indent="2"/>
    </xf>
    <xf numFmtId="3" fontId="20" fillId="0" borderId="4" xfId="0" applyNumberFormat="1" applyFont="1" applyBorder="1" applyAlignment="1">
      <alignment horizontal="right" vertical="center" indent="1"/>
    </xf>
    <xf numFmtId="0" fontId="2" fillId="0" borderId="0" xfId="0" applyFont="1"/>
    <xf numFmtId="164" fontId="41" fillId="0" borderId="0" xfId="0" applyNumberFormat="1" applyFont="1" applyAlignment="1" applyProtection="1">
      <alignment horizontal="right" vertical="center" wrapText="1" indent="1"/>
      <protection locked="0"/>
    </xf>
    <xf numFmtId="164" fontId="33" fillId="0" borderId="0" xfId="0" applyNumberFormat="1" applyFont="1" applyAlignment="1" applyProtection="1">
      <alignment vertical="center" wrapText="1"/>
      <protection locked="0"/>
    </xf>
    <xf numFmtId="0" fontId="47" fillId="0" borderId="0" xfId="0" applyFont="1" applyAlignment="1" applyProtection="1">
      <alignment horizontal="right" vertical="top" indent="1"/>
      <protection locked="0"/>
    </xf>
    <xf numFmtId="0" fontId="31" fillId="0" borderId="0" xfId="0" applyFont="1" applyAlignment="1" applyProtection="1">
      <alignment horizontal="right" vertical="center" indent="1"/>
      <protection locked="0"/>
    </xf>
    <xf numFmtId="0" fontId="0" fillId="0" borderId="0" xfId="0" applyAlignment="1">
      <alignment vertical="center" wrapText="1"/>
    </xf>
    <xf numFmtId="0" fontId="10" fillId="0" borderId="55" xfId="0" applyFont="1" applyBorder="1" applyAlignment="1" applyProtection="1">
      <alignment horizontal="right" vertical="center" wrapText="1" indent="1"/>
      <protection locked="0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9" fillId="0" borderId="56" xfId="3" applyFont="1" applyBorder="1" applyAlignment="1">
      <alignment horizontal="left" vertical="center" wrapText="1"/>
    </xf>
    <xf numFmtId="0" fontId="9" fillId="0" borderId="11" xfId="3" applyFont="1" applyBorder="1" applyAlignment="1">
      <alignment horizontal="left" vertical="center" indent="5"/>
    </xf>
    <xf numFmtId="0" fontId="3" fillId="0" borderId="0" xfId="0" applyFont="1" applyAlignment="1">
      <alignment horizontal="right" vertical="center" wrapText="1" indent="1"/>
    </xf>
    <xf numFmtId="0" fontId="3" fillId="0" borderId="0" xfId="0" applyFont="1" applyAlignment="1">
      <alignment vertical="center" wrapText="1"/>
    </xf>
    <xf numFmtId="164" fontId="56" fillId="0" borderId="0" xfId="0" applyNumberFormat="1" applyFont="1" applyAlignment="1">
      <alignment horizontal="right" vertical="center" wrapText="1" indent="1"/>
    </xf>
    <xf numFmtId="3" fontId="17" fillId="0" borderId="4" xfId="0" applyNumberFormat="1" applyFont="1" applyBorder="1" applyAlignment="1" applyProtection="1">
      <alignment horizontal="right" vertical="center" wrapText="1" indent="1"/>
      <protection locked="0"/>
    </xf>
    <xf numFmtId="0" fontId="3" fillId="0" borderId="0" xfId="0" applyFont="1" applyAlignment="1" applyProtection="1">
      <alignment horizontal="right" vertical="center" wrapText="1" inden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7" fillId="0" borderId="57" xfId="0" applyFont="1" applyBorder="1" applyAlignment="1">
      <alignment vertical="center" wrapText="1"/>
    </xf>
    <xf numFmtId="0" fontId="17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10" fillId="0" borderId="55" xfId="0" applyFont="1" applyBorder="1" applyAlignment="1" applyProtection="1">
      <alignment horizontal="center" vertical="center" wrapText="1"/>
      <protection locked="0"/>
    </xf>
    <xf numFmtId="0" fontId="31" fillId="0" borderId="0" xfId="0" applyFont="1" applyAlignment="1" applyProtection="1">
      <alignment horizontal="right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8" fillId="5" borderId="21" xfId="0" quotePrefix="1" applyFont="1" applyFill="1" applyBorder="1" applyAlignment="1" applyProtection="1">
      <alignment horizontal="right" vertical="center"/>
      <protection locked="0"/>
    </xf>
    <xf numFmtId="49" fontId="8" fillId="5" borderId="58" xfId="0" applyNumberFormat="1" applyFont="1" applyFill="1" applyBorder="1" applyAlignment="1" applyProtection="1">
      <alignment horizontal="right" vertical="center"/>
      <protection locked="0"/>
    </xf>
    <xf numFmtId="0" fontId="8" fillId="5" borderId="21" xfId="0" quotePrefix="1" applyFont="1" applyFill="1" applyBorder="1" applyAlignment="1" applyProtection="1">
      <alignment horizontal="right" vertical="center" indent="1"/>
      <protection locked="0"/>
    </xf>
    <xf numFmtId="49" fontId="8" fillId="5" borderId="58" xfId="0" applyNumberFormat="1" applyFont="1" applyFill="1" applyBorder="1" applyAlignment="1" applyProtection="1">
      <alignment horizontal="right" vertical="center" indent="1"/>
      <protection locked="0"/>
    </xf>
    <xf numFmtId="0" fontId="8" fillId="5" borderId="4" xfId="0" applyFont="1" applyFill="1" applyBorder="1" applyAlignment="1" applyProtection="1">
      <alignment horizontal="right" vertical="center" wrapText="1" indent="1"/>
      <protection locked="0"/>
    </xf>
    <xf numFmtId="0" fontId="10" fillId="5" borderId="55" xfId="0" applyFont="1" applyFill="1" applyBorder="1" applyAlignment="1" applyProtection="1">
      <alignment horizontal="right" vertical="center" wrapText="1" indent="1"/>
      <protection locked="0"/>
    </xf>
    <xf numFmtId="0" fontId="8" fillId="5" borderId="3" xfId="0" applyFont="1" applyFill="1" applyBorder="1" applyAlignment="1" applyProtection="1">
      <alignment horizontal="center" vertical="center" wrapText="1"/>
      <protection locked="0"/>
    </xf>
    <xf numFmtId="0" fontId="8" fillId="5" borderId="36" xfId="0" applyFont="1" applyFill="1" applyBorder="1" applyAlignment="1" applyProtection="1">
      <alignment horizontal="center" vertical="center" wrapText="1"/>
      <protection locked="0"/>
    </xf>
    <xf numFmtId="0" fontId="8" fillId="5" borderId="4" xfId="0" applyFont="1" applyFill="1" applyBorder="1" applyAlignment="1" applyProtection="1">
      <alignment horizontal="right" vertical="center" wrapText="1"/>
      <protection locked="0"/>
    </xf>
    <xf numFmtId="1" fontId="14" fillId="5" borderId="2" xfId="3" applyNumberFormat="1" applyFont="1" applyFill="1" applyBorder="1" applyAlignment="1">
      <alignment horizontal="right" vertical="center" wrapText="1" indent="1"/>
    </xf>
    <xf numFmtId="0" fontId="16" fillId="5" borderId="23" xfId="0" applyFont="1" applyFill="1" applyBorder="1" applyAlignment="1">
      <alignment vertical="center" wrapText="1"/>
    </xf>
    <xf numFmtId="164" fontId="14" fillId="5" borderId="4" xfId="3" applyNumberFormat="1" applyFont="1" applyFill="1" applyBorder="1" applyAlignment="1">
      <alignment horizontal="right" vertical="center" wrapText="1" indent="1"/>
    </xf>
    <xf numFmtId="49" fontId="14" fillId="5" borderId="2" xfId="3" applyNumberFormat="1" applyFont="1" applyFill="1" applyBorder="1" applyAlignment="1">
      <alignment horizontal="right" vertical="center" wrapText="1" indent="1"/>
    </xf>
    <xf numFmtId="0" fontId="16" fillId="5" borderId="3" xfId="0" applyFont="1" applyFill="1" applyBorder="1" applyAlignment="1">
      <alignment vertical="center" wrapText="1"/>
    </xf>
    <xf numFmtId="0" fontId="10" fillId="5" borderId="2" xfId="3" applyFont="1" applyFill="1" applyBorder="1" applyAlignment="1">
      <alignment horizontal="right" vertical="center" wrapText="1" indent="1"/>
    </xf>
    <xf numFmtId="0" fontId="10" fillId="5" borderId="3" xfId="3" applyFont="1" applyFill="1" applyBorder="1" applyAlignment="1">
      <alignment horizontal="left" vertical="center" wrapText="1"/>
    </xf>
    <xf numFmtId="0" fontId="14" fillId="5" borderId="3" xfId="3" applyFont="1" applyFill="1" applyBorder="1" applyAlignment="1">
      <alignment horizontal="left" vertical="center" wrapText="1"/>
    </xf>
    <xf numFmtId="164" fontId="10" fillId="5" borderId="4" xfId="3" applyNumberFormat="1" applyFont="1" applyFill="1" applyBorder="1" applyAlignment="1">
      <alignment horizontal="right" vertical="center" wrapText="1" indent="1"/>
    </xf>
    <xf numFmtId="164" fontId="16" fillId="5" borderId="4" xfId="0" quotePrefix="1" applyNumberFormat="1" applyFont="1" applyFill="1" applyBorder="1" applyAlignment="1">
      <alignment horizontal="right" vertical="center" wrapText="1" indent="1"/>
    </xf>
    <xf numFmtId="0" fontId="16" fillId="5" borderId="3" xfId="0" applyFont="1" applyFill="1" applyBorder="1" applyAlignment="1">
      <alignment horizontal="left" vertical="center" wrapText="1"/>
    </xf>
    <xf numFmtId="1" fontId="14" fillId="0" borderId="0" xfId="3" applyNumberFormat="1" applyFont="1" applyAlignment="1">
      <alignment horizontal="right" vertical="center" wrapText="1"/>
    </xf>
    <xf numFmtId="0" fontId="16" fillId="0" borderId="0" xfId="0" applyFont="1" applyAlignment="1">
      <alignment vertical="center" wrapText="1"/>
    </xf>
    <xf numFmtId="164" fontId="14" fillId="0" borderId="0" xfId="3" applyNumberFormat="1" applyFont="1" applyAlignment="1">
      <alignment horizontal="right" vertical="center" wrapText="1"/>
    </xf>
    <xf numFmtId="49" fontId="14" fillId="5" borderId="4" xfId="3" applyNumberFormat="1" applyFont="1" applyFill="1" applyBorder="1" applyAlignment="1">
      <alignment horizontal="right" vertical="center" wrapText="1" indent="1"/>
    </xf>
    <xf numFmtId="1" fontId="14" fillId="5" borderId="4" xfId="1" applyNumberFormat="1" applyFont="1" applyFill="1" applyBorder="1" applyAlignment="1">
      <alignment horizontal="right" vertical="center" wrapText="1" indent="1"/>
    </xf>
    <xf numFmtId="1" fontId="10" fillId="5" borderId="4" xfId="1" applyNumberFormat="1" applyFont="1" applyFill="1" applyBorder="1" applyAlignment="1">
      <alignment horizontal="right" vertical="center" wrapText="1" indent="1"/>
    </xf>
    <xf numFmtId="1" fontId="16" fillId="0" borderId="4" xfId="0" quotePrefix="1" applyNumberFormat="1" applyFont="1" applyBorder="1" applyAlignment="1">
      <alignment horizontal="right" vertical="center" wrapText="1" indent="1"/>
    </xf>
    <xf numFmtId="1" fontId="16" fillId="5" borderId="4" xfId="0" quotePrefix="1" applyNumberFormat="1" applyFont="1" applyFill="1" applyBorder="1" applyAlignment="1">
      <alignment horizontal="right" vertical="center" wrapText="1" indent="1"/>
    </xf>
    <xf numFmtId="1" fontId="14" fillId="5" borderId="4" xfId="3" applyNumberFormat="1" applyFont="1" applyFill="1" applyBorder="1" applyAlignment="1">
      <alignment horizontal="right" vertical="center" wrapText="1" indent="1"/>
    </xf>
    <xf numFmtId="164" fontId="33" fillId="0" borderId="0" xfId="0" applyNumberFormat="1" applyFont="1" applyAlignment="1">
      <alignment vertical="center" wrapText="1"/>
    </xf>
    <xf numFmtId="164" fontId="33" fillId="0" borderId="0" xfId="0" applyNumberFormat="1" applyFont="1" applyAlignment="1">
      <alignment horizontal="center" vertical="center" wrapText="1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49" fontId="14" fillId="0" borderId="2" xfId="3" applyNumberFormat="1" applyFont="1" applyBorder="1" applyAlignment="1">
      <alignment horizontal="right" vertical="center" wrapText="1" indent="2"/>
    </xf>
    <xf numFmtId="0" fontId="14" fillId="0" borderId="3" xfId="0" applyFont="1" applyBorder="1" applyAlignment="1">
      <alignment horizontal="left" vertical="center" wrapText="1"/>
    </xf>
    <xf numFmtId="164" fontId="14" fillId="0" borderId="4" xfId="0" applyNumberFormat="1" applyFont="1" applyBorder="1" applyAlignment="1">
      <alignment horizontal="right" vertical="center" wrapText="1" indent="2"/>
    </xf>
    <xf numFmtId="49" fontId="9" fillId="0" borderId="16" xfId="3" applyNumberFormat="1" applyFont="1" applyBorder="1" applyAlignment="1">
      <alignment horizontal="right" vertical="center" wrapText="1" indent="2"/>
    </xf>
    <xf numFmtId="164" fontId="9" fillId="0" borderId="21" xfId="0" applyNumberFormat="1" applyFont="1" applyBorder="1" applyAlignment="1" applyProtection="1">
      <alignment horizontal="right" vertical="center" wrapText="1" indent="2"/>
      <protection locked="0"/>
    </xf>
    <xf numFmtId="49" fontId="9" fillId="0" borderId="8" xfId="3" applyNumberFormat="1" applyFont="1" applyBorder="1" applyAlignment="1">
      <alignment horizontal="right" vertical="center" wrapText="1" indent="2"/>
    </xf>
    <xf numFmtId="164" fontId="9" fillId="0" borderId="14" xfId="0" applyNumberFormat="1" applyFont="1" applyBorder="1" applyAlignment="1" applyProtection="1">
      <alignment horizontal="right" vertical="center" wrapText="1" indent="2"/>
      <protection locked="0"/>
    </xf>
    <xf numFmtId="164" fontId="9" fillId="0" borderId="13" xfId="0" applyNumberFormat="1" applyFont="1" applyBorder="1" applyAlignment="1" applyProtection="1">
      <alignment horizontal="right" vertical="center" wrapText="1" indent="2"/>
      <protection locked="0"/>
    </xf>
    <xf numFmtId="164" fontId="9" fillId="0" borderId="15" xfId="0" applyNumberFormat="1" applyFont="1" applyBorder="1" applyAlignment="1" applyProtection="1">
      <alignment horizontal="right" vertical="center" wrapText="1" indent="2"/>
      <protection locked="0"/>
    </xf>
    <xf numFmtId="49" fontId="9" fillId="0" borderId="22" xfId="3" applyNumberFormat="1" applyFont="1" applyBorder="1" applyAlignment="1">
      <alignment horizontal="right" vertical="center" wrapText="1" indent="2"/>
    </xf>
    <xf numFmtId="164" fontId="14" fillId="0" borderId="4" xfId="0" applyNumberFormat="1" applyFont="1" applyBorder="1" applyAlignment="1" applyProtection="1">
      <alignment horizontal="right" vertical="center" wrapText="1" indent="2"/>
      <protection locked="0"/>
    </xf>
    <xf numFmtId="0" fontId="15" fillId="0" borderId="9" xfId="3" applyFont="1" applyBorder="1" applyAlignment="1">
      <alignment horizontal="left" vertical="center" wrapText="1"/>
    </xf>
    <xf numFmtId="164" fontId="15" fillId="0" borderId="10" xfId="0" applyNumberFormat="1" applyFont="1" applyBorder="1" applyAlignment="1" applyProtection="1">
      <alignment horizontal="right" vertical="center" wrapText="1" indent="2"/>
      <protection locked="0"/>
    </xf>
    <xf numFmtId="0" fontId="15" fillId="0" borderId="11" xfId="3" applyFont="1" applyBorder="1" applyAlignment="1">
      <alignment horizontal="left" vertical="center" wrapText="1"/>
    </xf>
    <xf numFmtId="0" fontId="15" fillId="0" borderId="59" xfId="0" applyFont="1" applyBorder="1" applyAlignment="1">
      <alignment horizontal="left" vertical="center" wrapText="1"/>
    </xf>
    <xf numFmtId="164" fontId="15" fillId="0" borderId="19" xfId="0" applyNumberFormat="1" applyFont="1" applyBorder="1" applyAlignment="1" applyProtection="1">
      <alignment horizontal="right" vertical="center" wrapText="1" indent="2"/>
      <protection locked="0"/>
    </xf>
    <xf numFmtId="164" fontId="15" fillId="0" borderId="13" xfId="0" applyNumberFormat="1" applyFont="1" applyBorder="1" applyAlignment="1" applyProtection="1">
      <alignment horizontal="right" vertical="center" wrapText="1" indent="2"/>
      <protection locked="0"/>
    </xf>
    <xf numFmtId="0" fontId="15" fillId="0" borderId="27" xfId="3" applyFont="1" applyBorder="1" applyAlignment="1">
      <alignment horizontal="left" vertical="center" wrapText="1"/>
    </xf>
    <xf numFmtId="164" fontId="14" fillId="0" borderId="34" xfId="0" applyNumberFormat="1" applyFont="1" applyBorder="1" applyAlignment="1" applyProtection="1">
      <alignment horizontal="right" vertical="center" wrapText="1" indent="2"/>
      <protection locked="0"/>
    </xf>
    <xf numFmtId="164" fontId="14" fillId="0" borderId="34" xfId="0" applyNumberFormat="1" applyFont="1" applyBorder="1" applyAlignment="1">
      <alignment horizontal="right" vertical="center" wrapText="1" indent="2"/>
    </xf>
    <xf numFmtId="0" fontId="9" fillId="0" borderId="0" xfId="0" applyFont="1" applyAlignment="1">
      <alignment horizontal="right" vertical="center" wrapText="1" indent="2"/>
    </xf>
    <xf numFmtId="0" fontId="9" fillId="0" borderId="0" xfId="0" applyFont="1" applyAlignment="1">
      <alignment vertical="center" wrapText="1"/>
    </xf>
    <xf numFmtId="164" fontId="15" fillId="0" borderId="14" xfId="0" applyNumberFormat="1" applyFont="1" applyBorder="1" applyAlignment="1" applyProtection="1">
      <alignment horizontal="right" vertical="center" wrapText="1" indent="2"/>
      <protection locked="0"/>
    </xf>
    <xf numFmtId="0" fontId="9" fillId="0" borderId="59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52" fillId="0" borderId="0" xfId="0" applyNumberFormat="1" applyFont="1" applyAlignment="1">
      <alignment horizontal="right" vertical="center" wrapText="1" indent="2"/>
    </xf>
    <xf numFmtId="3" fontId="17" fillId="0" borderId="4" xfId="0" applyNumberFormat="1" applyFont="1" applyBorder="1" applyAlignment="1" applyProtection="1">
      <alignment horizontal="right" vertical="center" wrapText="1" indent="2"/>
      <protection locked="0"/>
    </xf>
    <xf numFmtId="49" fontId="8" fillId="5" borderId="21" xfId="0" applyNumberFormat="1" applyFont="1" applyFill="1" applyBorder="1" applyAlignment="1" applyProtection="1">
      <alignment horizontal="right" vertical="center"/>
      <protection locked="0"/>
    </xf>
    <xf numFmtId="0" fontId="8" fillId="5" borderId="60" xfId="0" applyFont="1" applyFill="1" applyBorder="1" applyAlignment="1">
      <alignment horizontal="center" vertical="center" wrapText="1"/>
    </xf>
    <xf numFmtId="0" fontId="8" fillId="5" borderId="61" xfId="0" applyFont="1" applyFill="1" applyBorder="1" applyAlignment="1">
      <alignment horizontal="center" vertical="center" wrapText="1"/>
    </xf>
    <xf numFmtId="164" fontId="8" fillId="5" borderId="26" xfId="0" applyNumberFormat="1" applyFont="1" applyFill="1" applyBorder="1" applyAlignment="1">
      <alignment horizontal="center" vertical="center" wrapText="1"/>
    </xf>
    <xf numFmtId="49" fontId="14" fillId="5" borderId="2" xfId="3" applyNumberFormat="1" applyFont="1" applyFill="1" applyBorder="1" applyAlignment="1">
      <alignment horizontal="right" vertical="center" wrapText="1" indent="2"/>
    </xf>
    <xf numFmtId="0" fontId="49" fillId="5" borderId="57" xfId="0" applyFont="1" applyFill="1" applyBorder="1" applyAlignment="1">
      <alignment horizontal="left" vertical="center" wrapText="1"/>
    </xf>
    <xf numFmtId="164" fontId="10" fillId="5" borderId="34" xfId="0" applyNumberFormat="1" applyFont="1" applyFill="1" applyBorder="1" applyAlignment="1">
      <alignment horizontal="right" vertical="center" wrapText="1" indent="2"/>
    </xf>
    <xf numFmtId="0" fontId="8" fillId="5" borderId="3" xfId="0" applyFont="1" applyFill="1" applyBorder="1" applyAlignment="1">
      <alignment horizontal="left" vertical="center" wrapText="1"/>
    </xf>
    <xf numFmtId="164" fontId="10" fillId="5" borderId="4" xfId="0" applyNumberFormat="1" applyFont="1" applyFill="1" applyBorder="1" applyAlignment="1">
      <alignment horizontal="right" vertical="center" wrapText="1" indent="2"/>
    </xf>
    <xf numFmtId="0" fontId="8" fillId="0" borderId="0" xfId="0" applyFont="1" applyAlignment="1">
      <alignment vertical="center"/>
    </xf>
    <xf numFmtId="0" fontId="31" fillId="0" borderId="0" xfId="0" applyFont="1" applyAlignment="1">
      <alignment horizontal="right"/>
    </xf>
    <xf numFmtId="49" fontId="9" fillId="0" borderId="2" xfId="3" applyNumberFormat="1" applyFont="1" applyBorder="1" applyAlignment="1">
      <alignment horizontal="right" vertical="center" wrapText="1" indent="2"/>
    </xf>
    <xf numFmtId="164" fontId="56" fillId="0" borderId="0" xfId="0" applyNumberFormat="1" applyFont="1" applyAlignment="1">
      <alignment horizontal="right" vertical="center" wrapText="1" indent="2"/>
    </xf>
    <xf numFmtId="0" fontId="10" fillId="5" borderId="36" xfId="0" applyFont="1" applyFill="1" applyBorder="1" applyAlignment="1">
      <alignment horizontal="right" vertical="center" wrapText="1" indent="2"/>
    </xf>
    <xf numFmtId="0" fontId="8" fillId="5" borderId="62" xfId="0" applyFont="1" applyFill="1" applyBorder="1" applyAlignment="1">
      <alignment horizontal="center" vertical="center" wrapText="1"/>
    </xf>
    <xf numFmtId="49" fontId="8" fillId="5" borderId="21" xfId="0" applyNumberFormat="1" applyFont="1" applyFill="1" applyBorder="1" applyAlignment="1">
      <alignment horizontal="right" vertical="center"/>
    </xf>
    <xf numFmtId="49" fontId="8" fillId="5" borderId="58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horizontal="right" vertical="center"/>
    </xf>
    <xf numFmtId="164" fontId="8" fillId="5" borderId="63" xfId="0" applyNumberFormat="1" applyFont="1" applyFill="1" applyBorder="1" applyAlignment="1">
      <alignment horizontal="center" vertical="center" wrapText="1"/>
    </xf>
    <xf numFmtId="164" fontId="41" fillId="0" borderId="0" xfId="0" applyNumberFormat="1" applyFont="1" applyAlignment="1">
      <alignment horizontal="left" vertical="center" wrapText="1"/>
    </xf>
    <xf numFmtId="0" fontId="47" fillId="0" borderId="0" xfId="0" applyFont="1" applyAlignment="1" applyProtection="1">
      <alignment horizontal="right" vertical="top"/>
      <protection locked="0"/>
    </xf>
    <xf numFmtId="169" fontId="15" fillId="0" borderId="10" xfId="0" applyNumberFormat="1" applyFont="1" applyBorder="1" applyAlignment="1" applyProtection="1">
      <alignment horizontal="right" vertical="center" wrapText="1" indent="2"/>
      <protection locked="0"/>
    </xf>
    <xf numFmtId="164" fontId="41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36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8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48" fillId="0" borderId="0" xfId="0" applyFont="1" applyAlignment="1">
      <alignment vertical="center" wrapText="1"/>
    </xf>
    <xf numFmtId="16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  <xf numFmtId="164" fontId="9" fillId="0" borderId="11" xfId="3" applyNumberFormat="1" applyFont="1" applyBorder="1" applyAlignment="1" applyProtection="1">
      <alignment horizontal="right" vertical="center" wrapText="1" indent="1"/>
      <protection locked="0"/>
    </xf>
    <xf numFmtId="0" fontId="31" fillId="0" borderId="1" xfId="0" applyFont="1" applyBorder="1" applyAlignment="1">
      <alignment horizontal="right" vertical="center"/>
    </xf>
    <xf numFmtId="0" fontId="8" fillId="0" borderId="2" xfId="3" applyFont="1" applyBorder="1" applyAlignment="1">
      <alignment horizontal="right" vertical="center" wrapText="1" indent="1"/>
    </xf>
    <xf numFmtId="0" fontId="8" fillId="0" borderId="4" xfId="3" applyFont="1" applyBorder="1" applyAlignment="1">
      <alignment horizontal="center" vertical="center" wrapText="1"/>
    </xf>
    <xf numFmtId="0" fontId="8" fillId="0" borderId="29" xfId="3" applyFont="1" applyBorder="1" applyAlignment="1">
      <alignment horizontal="center" vertical="center" wrapText="1"/>
    </xf>
    <xf numFmtId="0" fontId="8" fillId="0" borderId="34" xfId="3" applyFont="1" applyBorder="1" applyAlignment="1">
      <alignment horizontal="center" vertical="center" wrapText="1"/>
    </xf>
    <xf numFmtId="0" fontId="10" fillId="0" borderId="4" xfId="3" applyFont="1" applyBorder="1" applyAlignment="1">
      <alignment horizontal="center" vertical="center" wrapText="1"/>
    </xf>
    <xf numFmtId="0" fontId="10" fillId="0" borderId="29" xfId="3" applyFont="1" applyBorder="1" applyAlignment="1">
      <alignment horizontal="center" vertical="center" wrapText="1"/>
    </xf>
    <xf numFmtId="0" fontId="10" fillId="0" borderId="34" xfId="3" applyFont="1" applyBorder="1" applyAlignment="1">
      <alignment horizontal="center" vertical="center" wrapText="1"/>
    </xf>
    <xf numFmtId="0" fontId="10" fillId="0" borderId="4" xfId="3" applyFont="1" applyBorder="1" applyAlignment="1">
      <alignment horizontal="left" vertical="center" wrapText="1"/>
    </xf>
    <xf numFmtId="164" fontId="10" fillId="0" borderId="29" xfId="3" applyNumberFormat="1" applyFont="1" applyBorder="1" applyAlignment="1">
      <alignment horizontal="right" vertical="center" wrapText="1"/>
    </xf>
    <xf numFmtId="164" fontId="10" fillId="0" borderId="34" xfId="3" applyNumberFormat="1" applyFont="1" applyBorder="1" applyAlignment="1">
      <alignment horizontal="right" vertical="center" wrapText="1" indent="1"/>
    </xf>
    <xf numFmtId="0" fontId="12" fillId="0" borderId="10" xfId="0" applyFont="1" applyBorder="1" applyAlignment="1">
      <alignment horizontal="left" vertical="center" wrapText="1"/>
    </xf>
    <xf numFmtId="164" fontId="15" fillId="0" borderId="64" xfId="3" applyNumberFormat="1" applyFont="1" applyBorder="1" applyAlignment="1" applyProtection="1">
      <alignment horizontal="right" vertical="center" wrapText="1"/>
      <protection locked="0"/>
    </xf>
    <xf numFmtId="164" fontId="9" fillId="0" borderId="65" xfId="3" applyNumberFormat="1" applyFont="1" applyBorder="1" applyAlignment="1" applyProtection="1">
      <alignment horizontal="right" vertical="center" wrapText="1" indent="1"/>
      <protection locked="0"/>
    </xf>
    <xf numFmtId="0" fontId="12" fillId="0" borderId="14" xfId="0" applyFont="1" applyBorder="1" applyAlignment="1">
      <alignment horizontal="left" vertical="center" wrapText="1"/>
    </xf>
    <xf numFmtId="164" fontId="15" fillId="0" borderId="46" xfId="3" applyNumberFormat="1" applyFont="1" applyBorder="1" applyAlignment="1" applyProtection="1">
      <alignment horizontal="right" vertical="center" wrapText="1"/>
      <protection locked="0"/>
    </xf>
    <xf numFmtId="0" fontId="12" fillId="0" borderId="15" xfId="0" applyFont="1" applyBorder="1" applyAlignment="1">
      <alignment horizontal="left" vertical="center" wrapText="1"/>
    </xf>
    <xf numFmtId="164" fontId="15" fillId="0" borderId="47" xfId="3" applyNumberFormat="1" applyFont="1" applyBorder="1" applyAlignment="1" applyProtection="1">
      <alignment horizontal="right" vertical="center" wrapText="1"/>
      <protection locked="0"/>
    </xf>
    <xf numFmtId="0" fontId="12" fillId="0" borderId="13" xfId="0" applyFont="1" applyBorder="1" applyAlignment="1">
      <alignment horizontal="left" vertical="center" wrapText="1"/>
    </xf>
    <xf numFmtId="164" fontId="9" fillId="0" borderId="63" xfId="3" applyNumberFormat="1" applyFont="1" applyBorder="1" applyAlignment="1" applyProtection="1">
      <alignment horizontal="right" vertical="center" wrapText="1" indent="1"/>
      <protection locked="0"/>
    </xf>
    <xf numFmtId="0" fontId="13" fillId="0" borderId="14" xfId="3" applyFont="1" applyBorder="1" applyAlignment="1">
      <alignment horizontal="left" vertical="center" wrapText="1"/>
    </xf>
    <xf numFmtId="164" fontId="13" fillId="0" borderId="46" xfId="3" applyNumberFormat="1" applyFont="1" applyBorder="1" applyAlignment="1">
      <alignment horizontal="right" vertical="center" wrapText="1"/>
    </xf>
    <xf numFmtId="164" fontId="13" fillId="0" borderId="25" xfId="3" applyNumberFormat="1" applyFont="1" applyBorder="1" applyAlignment="1">
      <alignment horizontal="right" vertical="center" wrapText="1" indent="1"/>
    </xf>
    <xf numFmtId="164" fontId="15" fillId="0" borderId="65" xfId="3" applyNumberFormat="1" applyFont="1" applyBorder="1" applyAlignment="1" applyProtection="1">
      <alignment horizontal="right" vertical="center" wrapText="1" indent="1"/>
      <protection locked="0"/>
    </xf>
    <xf numFmtId="164" fontId="9" fillId="0" borderId="64" xfId="3" applyNumberFormat="1" applyFont="1" applyBorder="1" applyAlignment="1" applyProtection="1">
      <alignment horizontal="right" vertical="center" wrapText="1"/>
      <protection locked="0"/>
    </xf>
    <xf numFmtId="164" fontId="9" fillId="0" borderId="46" xfId="3" applyNumberFormat="1" applyFont="1" applyBorder="1" applyAlignment="1" applyProtection="1">
      <alignment horizontal="right" vertical="center" wrapText="1"/>
      <protection locked="0"/>
    </xf>
    <xf numFmtId="164" fontId="9" fillId="0" borderId="47" xfId="3" applyNumberFormat="1" applyFont="1" applyBorder="1" applyAlignment="1" applyProtection="1">
      <alignment horizontal="right" vertical="center" wrapText="1"/>
      <protection locked="0"/>
    </xf>
    <xf numFmtId="164" fontId="14" fillId="0" borderId="29" xfId="3" applyNumberFormat="1" applyFont="1" applyBorder="1" applyAlignment="1">
      <alignment horizontal="right" vertical="center" wrapText="1"/>
    </xf>
    <xf numFmtId="164" fontId="14" fillId="0" borderId="34" xfId="3" applyNumberFormat="1" applyFont="1" applyBorder="1" applyAlignment="1">
      <alignment horizontal="right" vertical="center" wrapText="1" indent="1"/>
    </xf>
    <xf numFmtId="164" fontId="15" fillId="0" borderId="25" xfId="3" applyNumberFormat="1" applyFont="1" applyBorder="1" applyAlignment="1" applyProtection="1">
      <alignment horizontal="right" vertical="center" wrapText="1" indent="1"/>
      <protection locked="0"/>
    </xf>
    <xf numFmtId="164" fontId="15" fillId="0" borderId="26" xfId="3" applyNumberFormat="1" applyFont="1" applyBorder="1" applyAlignment="1" applyProtection="1">
      <alignment horizontal="right" vertical="center" wrapText="1" indent="1"/>
      <protection locked="0"/>
    </xf>
    <xf numFmtId="0" fontId="16" fillId="0" borderId="4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164" fontId="15" fillId="0" borderId="28" xfId="3" applyNumberFormat="1" applyFont="1" applyBorder="1" applyAlignment="1" applyProtection="1">
      <alignment horizontal="right" vertical="center" wrapText="1" indent="1"/>
      <protection locked="0"/>
    </xf>
    <xf numFmtId="0" fontId="12" fillId="0" borderId="21" xfId="0" applyFont="1" applyBorder="1" applyAlignment="1">
      <alignment horizontal="left" vertical="center" wrapText="1"/>
    </xf>
    <xf numFmtId="164" fontId="10" fillId="0" borderId="29" xfId="3" applyNumberFormat="1" applyFont="1" applyBorder="1" applyAlignment="1" applyProtection="1">
      <alignment horizontal="right" vertical="center" wrapText="1"/>
      <protection locked="0"/>
    </xf>
    <xf numFmtId="164" fontId="10" fillId="0" borderId="34" xfId="3" applyNumberFormat="1" applyFont="1" applyBorder="1" applyAlignment="1" applyProtection="1">
      <alignment horizontal="right" vertical="center" wrapText="1" indent="1"/>
      <protection locked="0"/>
    </xf>
    <xf numFmtId="0" fontId="16" fillId="0" borderId="4" xfId="0" applyFont="1" applyBorder="1" applyAlignment="1">
      <alignment vertical="center" wrapText="1"/>
    </xf>
    <xf numFmtId="0" fontId="16" fillId="0" borderId="24" xfId="0" applyFont="1" applyBorder="1" applyAlignment="1">
      <alignment vertical="center" wrapText="1"/>
    </xf>
    <xf numFmtId="0" fontId="8" fillId="0" borderId="3" xfId="3" applyFont="1" applyBorder="1" applyAlignment="1">
      <alignment horizontal="center" vertical="center" wrapText="1"/>
    </xf>
    <xf numFmtId="0" fontId="10" fillId="0" borderId="3" xfId="3" applyFont="1" applyBorder="1" applyAlignment="1">
      <alignment horizontal="center" vertical="center" wrapText="1"/>
    </xf>
    <xf numFmtId="164" fontId="10" fillId="0" borderId="6" xfId="3" applyNumberFormat="1" applyFont="1" applyBorder="1" applyAlignment="1">
      <alignment horizontal="right" vertical="center" wrapText="1"/>
    </xf>
    <xf numFmtId="164" fontId="9" fillId="0" borderId="12" xfId="3" applyNumberFormat="1" applyFont="1" applyBorder="1" applyAlignment="1" applyProtection="1">
      <alignment horizontal="right" vertical="center" wrapText="1"/>
      <protection locked="0"/>
    </xf>
    <xf numFmtId="0" fontId="9" fillId="0" borderId="11" xfId="3" applyFont="1" applyBorder="1" applyAlignment="1">
      <alignment horizontal="left" vertical="center"/>
    </xf>
    <xf numFmtId="164" fontId="9" fillId="0" borderId="11" xfId="3" applyNumberFormat="1" applyFont="1" applyBorder="1" applyAlignment="1" applyProtection="1">
      <alignment horizontal="right" vertical="center" wrapText="1"/>
      <protection locked="0"/>
    </xf>
    <xf numFmtId="164" fontId="9" fillId="0" borderId="18" xfId="3" applyNumberFormat="1" applyFont="1" applyBorder="1" applyAlignment="1" applyProtection="1">
      <alignment horizontal="right" vertical="center" wrapText="1"/>
      <protection locked="0"/>
    </xf>
    <xf numFmtId="164" fontId="10" fillId="0" borderId="23" xfId="3" applyNumberFormat="1" applyFont="1" applyBorder="1" applyAlignment="1">
      <alignment horizontal="right" vertical="center" wrapText="1"/>
    </xf>
    <xf numFmtId="164" fontId="9" fillId="0" borderId="9" xfId="3" applyNumberFormat="1" applyFont="1" applyBorder="1" applyAlignment="1" applyProtection="1">
      <alignment horizontal="right" vertical="center" wrapText="1"/>
      <protection locked="0"/>
    </xf>
    <xf numFmtId="164" fontId="10" fillId="0" borderId="3" xfId="3" applyNumberFormat="1" applyFont="1" applyBorder="1" applyAlignment="1">
      <alignment horizontal="right" vertical="center" wrapText="1"/>
    </xf>
    <xf numFmtId="164" fontId="14" fillId="0" borderId="3" xfId="3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 applyProtection="1">
      <alignment horizontal="right" vertical="center" wrapText="1"/>
      <protection locked="0"/>
    </xf>
    <xf numFmtId="164" fontId="45" fillId="0" borderId="3" xfId="0" quotePrefix="1" applyNumberFormat="1" applyFont="1" applyBorder="1" applyAlignment="1">
      <alignment horizontal="right" vertical="center" wrapText="1"/>
    </xf>
    <xf numFmtId="164" fontId="57" fillId="0" borderId="0" xfId="3" applyNumberFormat="1" applyFont="1" applyAlignment="1">
      <alignment horizontal="right" vertical="center" indent="1"/>
    </xf>
    <xf numFmtId="0" fontId="12" fillId="0" borderId="19" xfId="0" applyFont="1" applyBorder="1" applyAlignment="1">
      <alignment vertical="center" wrapText="1"/>
    </xf>
    <xf numFmtId="164" fontId="15" fillId="0" borderId="48" xfId="3" applyNumberFormat="1" applyFont="1" applyBorder="1" applyAlignment="1" applyProtection="1">
      <alignment horizontal="right" vertical="center" wrapText="1"/>
      <protection locked="0"/>
    </xf>
    <xf numFmtId="164" fontId="58" fillId="0" borderId="0" xfId="0" applyNumberFormat="1" applyFont="1" applyAlignment="1">
      <alignment vertical="center" wrapText="1"/>
    </xf>
    <xf numFmtId="164" fontId="31" fillId="0" borderId="0" xfId="0" applyNumberFormat="1" applyFont="1" applyAlignment="1">
      <alignment horizontal="right" vertical="center"/>
    </xf>
    <xf numFmtId="164" fontId="8" fillId="0" borderId="66" xfId="0" applyNumberFormat="1" applyFont="1" applyBorder="1" applyAlignment="1">
      <alignment horizontal="center" vertical="center"/>
    </xf>
    <xf numFmtId="164" fontId="8" fillId="0" borderId="19" xfId="0" applyNumberFormat="1" applyFont="1" applyBorder="1" applyAlignment="1">
      <alignment horizontal="center" vertical="center" wrapText="1"/>
    </xf>
    <xf numFmtId="164" fontId="10" fillId="0" borderId="36" xfId="0" applyNumberFormat="1" applyFont="1" applyBorder="1" applyAlignment="1">
      <alignment horizontal="center" vertical="center" wrapText="1"/>
    </xf>
    <xf numFmtId="164" fontId="10" fillId="0" borderId="29" xfId="0" applyNumberFormat="1" applyFont="1" applyBorder="1" applyAlignment="1">
      <alignment horizontal="center" vertical="center" wrapText="1"/>
    </xf>
    <xf numFmtId="164" fontId="10" fillId="0" borderId="67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68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164" fontId="10" fillId="0" borderId="29" xfId="0" applyNumberFormat="1" applyFont="1" applyBorder="1" applyAlignment="1">
      <alignment horizontal="left" vertical="center" wrapText="1"/>
    </xf>
    <xf numFmtId="49" fontId="27" fillId="0" borderId="3" xfId="0" applyNumberFormat="1" applyFont="1" applyBorder="1" applyAlignment="1" applyProtection="1">
      <alignment horizontal="center" vertical="center" wrapText="1"/>
      <protection locked="0"/>
    </xf>
    <xf numFmtId="164" fontId="27" fillId="0" borderId="29" xfId="0" applyNumberFormat="1" applyFont="1" applyBorder="1" applyAlignment="1">
      <alignment vertical="center" wrapText="1"/>
    </xf>
    <xf numFmtId="164" fontId="27" fillId="0" borderId="2" xfId="0" applyNumberFormat="1" applyFont="1" applyBorder="1" applyAlignment="1">
      <alignment vertical="center" wrapText="1"/>
    </xf>
    <xf numFmtId="164" fontId="27" fillId="0" borderId="3" xfId="0" applyNumberFormat="1" applyFont="1" applyBorder="1" applyAlignment="1">
      <alignment vertical="center" wrapText="1"/>
    </xf>
    <xf numFmtId="164" fontId="27" fillId="0" borderId="4" xfId="0" applyNumberFormat="1" applyFont="1" applyBorder="1" applyAlignment="1">
      <alignment vertical="center" wrapText="1"/>
    </xf>
    <xf numFmtId="164" fontId="9" fillId="0" borderId="29" xfId="0" applyNumberFormat="1" applyFont="1" applyBorder="1" applyAlignment="1">
      <alignment vertical="center" wrapText="1"/>
    </xf>
    <xf numFmtId="164" fontId="10" fillId="0" borderId="16" xfId="0" applyNumberFormat="1" applyFont="1" applyBorder="1" applyAlignment="1">
      <alignment horizontal="center" vertical="center" wrapText="1"/>
    </xf>
    <xf numFmtId="164" fontId="9" fillId="0" borderId="46" xfId="0" applyNumberFormat="1" applyFont="1" applyBorder="1" applyAlignment="1" applyProtection="1">
      <alignment horizontal="left" vertical="center" wrapText="1"/>
      <protection locked="0"/>
    </xf>
    <xf numFmtId="49" fontId="27" fillId="0" borderId="11" xfId="0" applyNumberFormat="1" applyFont="1" applyBorder="1" applyAlignment="1" applyProtection="1">
      <alignment horizontal="center" vertical="center" wrapText="1"/>
      <protection locked="0"/>
    </xf>
    <xf numFmtId="164" fontId="27" fillId="0" borderId="46" xfId="0" applyNumberFormat="1" applyFont="1" applyBorder="1" applyAlignment="1" applyProtection="1">
      <alignment vertical="center" wrapText="1"/>
      <protection locked="0"/>
    </xf>
    <xf numFmtId="164" fontId="27" fillId="0" borderId="16" xfId="0" applyNumberFormat="1" applyFont="1" applyBorder="1" applyAlignment="1" applyProtection="1">
      <alignment vertical="center" wrapText="1"/>
      <protection locked="0"/>
    </xf>
    <xf numFmtId="164" fontId="27" fillId="0" borderId="11" xfId="0" applyNumberFormat="1" applyFont="1" applyBorder="1" applyAlignment="1" applyProtection="1">
      <alignment vertical="center" wrapText="1"/>
      <protection locked="0"/>
    </xf>
    <xf numFmtId="164" fontId="27" fillId="0" borderId="14" xfId="0" applyNumberFormat="1" applyFont="1" applyBorder="1" applyAlignment="1" applyProtection="1">
      <alignment vertical="center" wrapText="1"/>
      <protection locked="0"/>
    </xf>
    <xf numFmtId="164" fontId="9" fillId="0" borderId="46" xfId="0" applyNumberFormat="1" applyFont="1" applyBorder="1" applyAlignment="1">
      <alignment vertical="center" wrapText="1"/>
    </xf>
    <xf numFmtId="164" fontId="10" fillId="0" borderId="32" xfId="0" applyNumberFormat="1" applyFont="1" applyBorder="1" applyAlignment="1">
      <alignment horizontal="center" vertical="center" wrapText="1"/>
    </xf>
    <xf numFmtId="164" fontId="9" fillId="0" borderId="47" xfId="0" applyNumberFormat="1" applyFont="1" applyBorder="1" applyAlignment="1" applyProtection="1">
      <alignment horizontal="left" vertical="center" wrapText="1"/>
      <protection locked="0"/>
    </xf>
    <xf numFmtId="49" fontId="27" fillId="0" borderId="12" xfId="0" applyNumberFormat="1" applyFont="1" applyBorder="1" applyAlignment="1" applyProtection="1">
      <alignment horizontal="center" vertical="center" wrapText="1"/>
      <protection locked="0"/>
    </xf>
    <xf numFmtId="164" fontId="27" fillId="0" borderId="47" xfId="0" applyNumberFormat="1" applyFont="1" applyBorder="1" applyAlignment="1" applyProtection="1">
      <alignment vertical="center" wrapText="1"/>
      <protection locked="0"/>
    </xf>
    <xf numFmtId="164" fontId="27" fillId="0" borderId="32" xfId="0" applyNumberFormat="1" applyFont="1" applyBorder="1" applyAlignment="1" applyProtection="1">
      <alignment vertical="center" wrapText="1"/>
      <protection locked="0"/>
    </xf>
    <xf numFmtId="164" fontId="27" fillId="0" borderId="12" xfId="0" applyNumberFormat="1" applyFont="1" applyBorder="1" applyAlignment="1" applyProtection="1">
      <alignment vertical="center" wrapText="1"/>
      <protection locked="0"/>
    </xf>
    <xf numFmtId="164" fontId="27" fillId="0" borderId="15" xfId="0" applyNumberFormat="1" applyFont="1" applyBorder="1" applyAlignment="1" applyProtection="1">
      <alignment vertical="center" wrapText="1"/>
      <protection locked="0"/>
    </xf>
    <xf numFmtId="164" fontId="9" fillId="0" borderId="47" xfId="0" applyNumberFormat="1" applyFont="1" applyBorder="1" applyAlignment="1">
      <alignment vertical="center" wrapText="1"/>
    </xf>
    <xf numFmtId="164" fontId="14" fillId="0" borderId="29" xfId="0" applyNumberFormat="1" applyFont="1" applyBorder="1" applyAlignment="1">
      <alignment horizontal="left" vertical="center" wrapText="1"/>
    </xf>
    <xf numFmtId="164" fontId="10" fillId="0" borderId="22" xfId="0" applyNumberFormat="1" applyFont="1" applyBorder="1" applyAlignment="1">
      <alignment horizontal="center" vertical="center" wrapText="1"/>
    </xf>
    <xf numFmtId="164" fontId="9" fillId="0" borderId="64" xfId="0" applyNumberFormat="1" applyFont="1" applyBorder="1" applyAlignment="1" applyProtection="1">
      <alignment horizontal="left" vertical="center" wrapText="1"/>
      <protection locked="0"/>
    </xf>
    <xf numFmtId="49" fontId="27" fillId="0" borderId="35" xfId="0" applyNumberFormat="1" applyFont="1" applyBorder="1" applyAlignment="1" applyProtection="1">
      <alignment horizontal="center" vertical="center" wrapText="1"/>
      <protection locked="0"/>
    </xf>
    <xf numFmtId="164" fontId="27" fillId="0" borderId="68" xfId="0" applyNumberFormat="1" applyFont="1" applyBorder="1" applyAlignment="1" applyProtection="1">
      <alignment vertical="center" wrapText="1"/>
      <protection locked="0"/>
    </xf>
    <xf numFmtId="164" fontId="27" fillId="0" borderId="22" xfId="0" applyNumberFormat="1" applyFont="1" applyBorder="1" applyAlignment="1" applyProtection="1">
      <alignment vertical="center" wrapText="1"/>
      <protection locked="0"/>
    </xf>
    <xf numFmtId="164" fontId="27" fillId="0" borderId="27" xfId="0" applyNumberFormat="1" applyFont="1" applyBorder="1" applyAlignment="1" applyProtection="1">
      <alignment vertical="center" wrapText="1"/>
      <protection locked="0"/>
    </xf>
    <xf numFmtId="164" fontId="27" fillId="0" borderId="13" xfId="0" applyNumberFormat="1" applyFont="1" applyBorder="1" applyAlignment="1" applyProtection="1">
      <alignment vertical="center" wrapText="1"/>
      <protection locked="0"/>
    </xf>
    <xf numFmtId="164" fontId="9" fillId="0" borderId="68" xfId="0" applyNumberFormat="1" applyFont="1" applyBorder="1" applyAlignment="1">
      <alignment vertical="center" wrapText="1"/>
    </xf>
    <xf numFmtId="164" fontId="27" fillId="2" borderId="67" xfId="0" applyNumberFormat="1" applyFont="1" applyFill="1" applyBorder="1" applyAlignment="1">
      <alignment horizontal="left" vertical="center" wrapText="1"/>
    </xf>
    <xf numFmtId="164" fontId="36" fillId="0" borderId="0" xfId="0" applyNumberFormat="1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43" fillId="0" borderId="0" xfId="0" applyFont="1" applyAlignment="1">
      <alignment horizont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69" xfId="0" applyFont="1" applyBorder="1" applyAlignment="1">
      <alignment horizontal="left" vertical="center" wrapText="1" indent="1"/>
    </xf>
    <xf numFmtId="0" fontId="12" fillId="0" borderId="56" xfId="0" applyFont="1" applyBorder="1" applyAlignment="1">
      <alignment horizontal="left" vertical="center" wrapText="1" indent="1"/>
    </xf>
    <xf numFmtId="0" fontId="12" fillId="0" borderId="56" xfId="0" applyFont="1" applyBorder="1" applyAlignment="1">
      <alignment horizontal="left" vertical="center" wrapText="1" indent="8"/>
    </xf>
    <xf numFmtId="0" fontId="15" fillId="0" borderId="9" xfId="0" applyFont="1" applyBorder="1" applyAlignment="1" applyProtection="1">
      <alignment vertical="center" wrapText="1"/>
      <protection locked="0"/>
    </xf>
    <xf numFmtId="0" fontId="15" fillId="0" borderId="11" xfId="0" applyFont="1" applyBorder="1" applyAlignment="1" applyProtection="1">
      <alignment vertical="center" wrapText="1"/>
      <protection locked="0"/>
    </xf>
    <xf numFmtId="0" fontId="15" fillId="0" borderId="18" xfId="0" applyFont="1" applyBorder="1" applyAlignment="1" applyProtection="1">
      <alignment vertical="center" wrapText="1"/>
      <protection locked="0"/>
    </xf>
    <xf numFmtId="0" fontId="20" fillId="0" borderId="23" xfId="0" applyFont="1" applyBorder="1" applyAlignment="1">
      <alignment vertical="center" wrapText="1"/>
    </xf>
    <xf numFmtId="164" fontId="36" fillId="0" borderId="0" xfId="0" applyNumberFormat="1" applyFont="1" applyAlignment="1">
      <alignment vertical="center" wrapText="1"/>
    </xf>
    <xf numFmtId="164" fontId="15" fillId="0" borderId="69" xfId="0" applyNumberFormat="1" applyFont="1" applyBorder="1" applyAlignment="1" applyProtection="1">
      <alignment horizontal="right" vertical="center" wrapText="1" indent="1"/>
      <protection locked="0"/>
    </xf>
    <xf numFmtId="164" fontId="15" fillId="0" borderId="56" xfId="0" applyNumberFormat="1" applyFont="1" applyBorder="1" applyAlignment="1" applyProtection="1">
      <alignment horizontal="right" vertical="center" wrapText="1" indent="1"/>
      <protection locked="0"/>
    </xf>
    <xf numFmtId="164" fontId="15" fillId="0" borderId="11" xfId="0" applyNumberFormat="1" applyFont="1" applyBorder="1" applyAlignment="1" applyProtection="1">
      <alignment horizontal="right" vertical="center" wrapText="1" indent="1"/>
      <protection locked="0"/>
    </xf>
    <xf numFmtId="164" fontId="15" fillId="0" borderId="18" xfId="0" applyNumberFormat="1" applyFont="1" applyBorder="1" applyAlignment="1" applyProtection="1">
      <alignment horizontal="right" vertical="center" wrapText="1" indent="1"/>
      <protection locked="0"/>
    </xf>
    <xf numFmtId="164" fontId="14" fillId="0" borderId="23" xfId="0" applyNumberFormat="1" applyFont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10" fillId="0" borderId="4" xfId="0" applyFont="1" applyBorder="1" applyAlignment="1">
      <alignment horizontal="center" vertical="center" wrapText="1"/>
    </xf>
    <xf numFmtId="164" fontId="15" fillId="0" borderId="10" xfId="0" applyNumberFormat="1" applyFont="1" applyBorder="1" applyAlignment="1" applyProtection="1">
      <alignment horizontal="right" vertical="center" wrapText="1" indent="1"/>
      <protection locked="0"/>
    </xf>
    <xf numFmtId="164" fontId="15" fillId="0" borderId="14" xfId="0" applyNumberFormat="1" applyFont="1" applyBorder="1" applyAlignment="1" applyProtection="1">
      <alignment horizontal="right" vertical="center" wrapText="1" indent="1"/>
      <protection locked="0"/>
    </xf>
    <xf numFmtId="164" fontId="15" fillId="0" borderId="19" xfId="0" applyNumberFormat="1" applyFont="1" applyBorder="1" applyAlignment="1" applyProtection="1">
      <alignment horizontal="right" vertical="center" wrapText="1" indent="1"/>
      <protection locked="0"/>
    </xf>
    <xf numFmtId="164" fontId="14" fillId="0" borderId="24" xfId="0" applyNumberFormat="1" applyFont="1" applyBorder="1" applyAlignment="1">
      <alignment vertical="center" wrapText="1"/>
    </xf>
    <xf numFmtId="0" fontId="1" fillId="0" borderId="0" xfId="4"/>
    <xf numFmtId="0" fontId="1" fillId="0" borderId="0" xfId="4" applyProtection="1">
      <protection locked="0"/>
    </xf>
    <xf numFmtId="0" fontId="22" fillId="0" borderId="0" xfId="4" applyFont="1" applyProtection="1">
      <protection locked="0"/>
    </xf>
    <xf numFmtId="0" fontId="20" fillId="0" borderId="5" xfId="4" applyFont="1" applyBorder="1" applyAlignment="1">
      <alignment horizontal="center" vertical="top" wrapText="1"/>
    </xf>
    <xf numFmtId="0" fontId="20" fillId="0" borderId="6" xfId="4" applyFont="1" applyBorder="1" applyAlignment="1">
      <alignment horizontal="center" vertical="center"/>
    </xf>
    <xf numFmtId="0" fontId="20" fillId="0" borderId="7" xfId="4" applyFont="1" applyBorder="1" applyAlignment="1">
      <alignment horizontal="center" vertical="center"/>
    </xf>
    <xf numFmtId="0" fontId="9" fillId="0" borderId="2" xfId="4" applyFont="1" applyBorder="1" applyAlignment="1">
      <alignment horizontal="left" vertical="center" indent="1"/>
    </xf>
    <xf numFmtId="0" fontId="9" fillId="0" borderId="16" xfId="4" applyFont="1" applyBorder="1" applyAlignment="1">
      <alignment horizontal="left" vertical="center" indent="1"/>
    </xf>
    <xf numFmtId="0" fontId="9" fillId="0" borderId="11" xfId="4" applyFont="1" applyBorder="1" applyAlignment="1">
      <alignment horizontal="left" vertical="center" wrapText="1" indent="1"/>
    </xf>
    <xf numFmtId="164" fontId="9" fillId="0" borderId="11" xfId="4" applyNumberFormat="1" applyFont="1" applyBorder="1" applyAlignment="1" applyProtection="1">
      <alignment vertical="center"/>
      <protection locked="0"/>
    </xf>
    <xf numFmtId="164" fontId="9" fillId="0" borderId="14" xfId="4" applyNumberFormat="1" applyFont="1" applyBorder="1" applyAlignment="1">
      <alignment vertical="center"/>
    </xf>
    <xf numFmtId="0" fontId="9" fillId="0" borderId="9" xfId="4" applyFont="1" applyBorder="1" applyAlignment="1">
      <alignment horizontal="left" vertical="center" wrapText="1" indent="1"/>
    </xf>
    <xf numFmtId="164" fontId="9" fillId="0" borderId="9" xfId="4" applyNumberFormat="1" applyFont="1" applyBorder="1" applyAlignment="1" applyProtection="1">
      <alignment vertical="center"/>
      <protection locked="0"/>
    </xf>
    <xf numFmtId="164" fontId="9" fillId="0" borderId="10" xfId="4" applyNumberFormat="1" applyFont="1" applyBorder="1" applyAlignment="1">
      <alignment vertical="center"/>
    </xf>
    <xf numFmtId="0" fontId="9" fillId="0" borderId="11" xfId="4" applyFont="1" applyBorder="1" applyAlignment="1">
      <alignment horizontal="left" vertical="center" indent="1"/>
    </xf>
    <xf numFmtId="0" fontId="14" fillId="0" borderId="2" xfId="4" applyFont="1" applyBorder="1" applyAlignment="1">
      <alignment horizontal="left" vertical="center" indent="1"/>
    </xf>
    <xf numFmtId="0" fontId="10" fillId="0" borderId="3" xfId="4" applyFont="1" applyBorder="1" applyAlignment="1">
      <alignment horizontal="left" vertical="center" indent="1"/>
    </xf>
    <xf numFmtId="164" fontId="10" fillId="0" borderId="3" xfId="4" applyNumberFormat="1" applyFont="1" applyBorder="1" applyAlignment="1">
      <alignment vertical="center"/>
    </xf>
    <xf numFmtId="164" fontId="10" fillId="0" borderId="4" xfId="4" applyNumberFormat="1" applyFont="1" applyBorder="1" applyAlignment="1">
      <alignment vertical="center"/>
    </xf>
    <xf numFmtId="0" fontId="9" fillId="0" borderId="8" xfId="4" applyFont="1" applyBorder="1" applyAlignment="1">
      <alignment horizontal="left" vertical="center" indent="1"/>
    </xf>
    <xf numFmtId="0" fontId="9" fillId="0" borderId="9" xfId="4" applyFont="1" applyBorder="1" applyAlignment="1">
      <alignment horizontal="left" vertical="center" indent="1"/>
    </xf>
    <xf numFmtId="0" fontId="10" fillId="0" borderId="2" xfId="4" applyFont="1" applyBorder="1" applyAlignment="1">
      <alignment horizontal="left" vertical="center" indent="1"/>
    </xf>
    <xf numFmtId="0" fontId="10" fillId="0" borderId="3" xfId="4" applyFont="1" applyBorder="1" applyAlignment="1">
      <alignment horizontal="left" indent="1"/>
    </xf>
    <xf numFmtId="164" fontId="10" fillId="0" borderId="3" xfId="4" applyNumberFormat="1" applyFont="1" applyBorder="1"/>
    <xf numFmtId="164" fontId="10" fillId="0" borderId="4" xfId="4" applyNumberFormat="1" applyFont="1" applyBorder="1"/>
    <xf numFmtId="0" fontId="1" fillId="0" borderId="0" xfId="3" applyAlignment="1">
      <alignment horizontal="right" indent="2"/>
    </xf>
    <xf numFmtId="0" fontId="22" fillId="0" borderId="0" xfId="3" applyFont="1" applyAlignment="1">
      <alignment vertical="center"/>
    </xf>
    <xf numFmtId="0" fontId="8" fillId="0" borderId="2" xfId="3" applyFont="1" applyBorder="1" applyAlignment="1">
      <alignment horizontal="right" vertical="center" wrapText="1" indent="2"/>
    </xf>
    <xf numFmtId="0" fontId="8" fillId="0" borderId="57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right" vertical="center" wrapText="1" indent="2"/>
    </xf>
    <xf numFmtId="0" fontId="16" fillId="0" borderId="3" xfId="0" applyFont="1" applyBorder="1" applyAlignment="1">
      <alignment horizontal="left" vertical="center" wrapText="1" indent="1"/>
    </xf>
    <xf numFmtId="164" fontId="10" fillId="0" borderId="3" xfId="3" applyNumberFormat="1" applyFont="1" applyBorder="1" applyAlignment="1" applyProtection="1">
      <alignment horizontal="right" vertical="center" wrapText="1" indent="1"/>
      <protection locked="0"/>
    </xf>
    <xf numFmtId="0" fontId="10" fillId="0" borderId="3" xfId="3" applyFont="1" applyBorder="1" applyAlignment="1">
      <alignment horizontal="left" vertical="center" wrapText="1" indent="1"/>
    </xf>
    <xf numFmtId="164" fontId="14" fillId="0" borderId="3" xfId="3" applyNumberFormat="1" applyFont="1" applyBorder="1" applyAlignment="1">
      <alignment horizontal="right" vertical="center" wrapText="1" indent="1"/>
    </xf>
    <xf numFmtId="0" fontId="12" fillId="0" borderId="9" xfId="0" applyFont="1" applyBorder="1" applyAlignment="1">
      <alignment horizontal="left" vertical="center" wrapText="1" indent="1"/>
    </xf>
    <xf numFmtId="164" fontId="9" fillId="0" borderId="9" xfId="3" applyNumberFormat="1" applyFont="1" applyBorder="1" applyAlignment="1" applyProtection="1">
      <alignment horizontal="right" vertical="center" wrapText="1" indent="1"/>
      <protection locked="0"/>
    </xf>
    <xf numFmtId="49" fontId="9" fillId="0" borderId="32" xfId="3" applyNumberFormat="1" applyFont="1" applyBorder="1" applyAlignment="1">
      <alignment horizontal="right" vertical="center" wrapText="1" indent="2"/>
    </xf>
    <xf numFmtId="164" fontId="9" fillId="0" borderId="12" xfId="3" applyNumberFormat="1" applyFont="1" applyBorder="1" applyAlignment="1" applyProtection="1">
      <alignment horizontal="right" vertical="center" wrapText="1" indent="1"/>
      <protection locked="0"/>
    </xf>
    <xf numFmtId="164" fontId="14" fillId="0" borderId="3" xfId="3" applyNumberFormat="1" applyFont="1" applyBorder="1" applyAlignment="1" applyProtection="1">
      <alignment horizontal="right" vertical="center" wrapText="1" indent="1"/>
      <protection locked="0"/>
    </xf>
    <xf numFmtId="164" fontId="14" fillId="0" borderId="34" xfId="3" applyNumberFormat="1" applyFont="1" applyBorder="1" applyAlignment="1" applyProtection="1">
      <alignment horizontal="right" vertical="center" wrapText="1" indent="1"/>
      <protection locked="0"/>
    </xf>
    <xf numFmtId="0" fontId="5" fillId="0" borderId="70" xfId="3" applyFont="1" applyBorder="1" applyAlignment="1">
      <alignment horizontal="right" vertical="center" wrapText="1" indent="2"/>
    </xf>
    <xf numFmtId="0" fontId="5" fillId="0" borderId="70" xfId="3" applyFont="1" applyBorder="1" applyAlignment="1">
      <alignment vertical="center" wrapText="1"/>
    </xf>
    <xf numFmtId="164" fontId="5" fillId="0" borderId="70" xfId="3" applyNumberFormat="1" applyFont="1" applyBorder="1" applyAlignment="1">
      <alignment horizontal="right" vertical="center" wrapText="1"/>
    </xf>
    <xf numFmtId="0" fontId="9" fillId="0" borderId="70" xfId="3" applyFont="1" applyBorder="1" applyAlignment="1">
      <alignment horizontal="right" vertical="center" wrapText="1"/>
    </xf>
    <xf numFmtId="164" fontId="15" fillId="0" borderId="70" xfId="3" applyNumberFormat="1" applyFont="1" applyBorder="1" applyAlignment="1">
      <alignment horizontal="right" vertical="center" wrapText="1"/>
    </xf>
    <xf numFmtId="0" fontId="10" fillId="0" borderId="5" xfId="3" applyFont="1" applyBorder="1" applyAlignment="1">
      <alignment horizontal="right" vertical="center" wrapText="1" indent="2"/>
    </xf>
    <xf numFmtId="0" fontId="10" fillId="0" borderId="6" xfId="3" applyFont="1" applyBorder="1" applyAlignment="1">
      <alignment horizontal="center" vertical="center" wrapText="1"/>
    </xf>
    <xf numFmtId="0" fontId="10" fillId="0" borderId="71" xfId="3" applyFont="1" applyBorder="1" applyAlignment="1">
      <alignment horizontal="center" vertical="center" wrapText="1"/>
    </xf>
    <xf numFmtId="0" fontId="10" fillId="0" borderId="33" xfId="3" applyFont="1" applyBorder="1" applyAlignment="1">
      <alignment horizontal="right" vertical="center" wrapText="1" indent="2"/>
    </xf>
    <xf numFmtId="0" fontId="14" fillId="0" borderId="23" xfId="3" applyFont="1" applyBorder="1" applyAlignment="1">
      <alignment horizontal="left" vertical="center" wrapText="1" indent="1"/>
    </xf>
    <xf numFmtId="164" fontId="14" fillId="0" borderId="23" xfId="3" applyNumberFormat="1" applyFont="1" applyBorder="1" applyAlignment="1">
      <alignment horizontal="right" vertical="center" wrapText="1" indent="1"/>
    </xf>
    <xf numFmtId="164" fontId="14" fillId="0" borderId="58" xfId="3" applyNumberFormat="1" applyFont="1" applyBorder="1" applyAlignment="1">
      <alignment horizontal="right" vertical="center" wrapText="1" indent="1"/>
    </xf>
    <xf numFmtId="0" fontId="9" fillId="0" borderId="11" xfId="3" applyFont="1" applyBorder="1" applyAlignment="1">
      <alignment horizontal="left" vertical="center" wrapText="1" indent="1"/>
    </xf>
    <xf numFmtId="0" fontId="9" fillId="0" borderId="12" xfId="3" applyFont="1" applyBorder="1" applyAlignment="1">
      <alignment horizontal="left" vertical="center" wrapText="1" indent="1"/>
    </xf>
    <xf numFmtId="0" fontId="12" fillId="0" borderId="12" xfId="0" applyFont="1" applyBorder="1" applyAlignment="1">
      <alignment horizontal="left" vertical="center" wrapText="1" indent="1"/>
    </xf>
    <xf numFmtId="0" fontId="14" fillId="0" borderId="3" xfId="3" applyFont="1" applyBorder="1" applyAlignment="1">
      <alignment horizontal="left" vertical="center" wrapText="1" indent="1"/>
    </xf>
    <xf numFmtId="164" fontId="10" fillId="0" borderId="3" xfId="3" applyNumberFormat="1" applyFont="1" applyBorder="1" applyAlignment="1">
      <alignment horizontal="right" vertical="center" wrapText="1" indent="1"/>
    </xf>
    <xf numFmtId="164" fontId="45" fillId="0" borderId="3" xfId="0" quotePrefix="1" applyNumberFormat="1" applyFont="1" applyBorder="1" applyAlignment="1" applyProtection="1">
      <alignment horizontal="right" vertical="center" wrapText="1" indent="1"/>
      <protection locked="0"/>
    </xf>
    <xf numFmtId="164" fontId="45" fillId="0" borderId="34" xfId="0" quotePrefix="1" applyNumberFormat="1" applyFont="1" applyBorder="1" applyAlignment="1" applyProtection="1">
      <alignment horizontal="right" vertical="center" wrapText="1" indent="1"/>
      <protection locked="0"/>
    </xf>
    <xf numFmtId="0" fontId="45" fillId="0" borderId="23" xfId="0" applyFont="1" applyBorder="1" applyAlignment="1">
      <alignment horizontal="left" vertical="center" wrapText="1" indent="1"/>
    </xf>
    <xf numFmtId="164" fontId="45" fillId="0" borderId="3" xfId="0" quotePrefix="1" applyNumberFormat="1" applyFont="1" applyBorder="1" applyAlignment="1">
      <alignment horizontal="right" vertical="center" wrapText="1" indent="1"/>
    </xf>
    <xf numFmtId="164" fontId="45" fillId="0" borderId="34" xfId="0" quotePrefix="1" applyNumberFormat="1" applyFont="1" applyBorder="1" applyAlignment="1">
      <alignment horizontal="right" vertical="center" wrapText="1" indent="1"/>
    </xf>
    <xf numFmtId="164" fontId="52" fillId="0" borderId="0" xfId="3" applyNumberFormat="1" applyFont="1" applyAlignment="1">
      <alignment horizontal="right" indent="1"/>
    </xf>
    <xf numFmtId="164" fontId="6" fillId="0" borderId="1" xfId="3" applyNumberFormat="1" applyFont="1" applyBorder="1" applyAlignment="1" applyProtection="1">
      <alignment horizontal="left" vertical="center"/>
      <protection locked="0"/>
    </xf>
    <xf numFmtId="0" fontId="2" fillId="0" borderId="0" xfId="3" applyFont="1" applyAlignment="1" applyProtection="1">
      <alignment horizontal="right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164" fontId="5" fillId="0" borderId="0" xfId="3" applyNumberFormat="1" applyFont="1" applyAlignment="1" applyProtection="1">
      <alignment horizontal="center" vertical="center"/>
      <protection locked="0"/>
    </xf>
    <xf numFmtId="164" fontId="5" fillId="0" borderId="0" xfId="3" applyNumberFormat="1" applyFont="1" applyAlignment="1">
      <alignment horizontal="center" vertical="center"/>
    </xf>
    <xf numFmtId="0" fontId="14" fillId="0" borderId="0" xfId="3" applyFont="1" applyAlignment="1">
      <alignment horizontal="center" vertical="center"/>
    </xf>
    <xf numFmtId="164" fontId="6" fillId="0" borderId="1" xfId="3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51" fillId="0" borderId="0" xfId="0" applyNumberFormat="1" applyFont="1" applyAlignment="1">
      <alignment horizontal="right" vertical="center" wrapText="1"/>
    </xf>
    <xf numFmtId="164" fontId="19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20" fillId="0" borderId="43" xfId="0" applyNumberFormat="1" applyFont="1" applyBorder="1" applyAlignment="1">
      <alignment horizontal="center" vertical="center" wrapText="1"/>
    </xf>
    <xf numFmtId="164" fontId="20" fillId="0" borderId="41" xfId="0" applyNumberFormat="1" applyFont="1" applyBorder="1" applyAlignment="1">
      <alignment horizontal="center" vertical="center" wrapText="1"/>
    </xf>
    <xf numFmtId="164" fontId="58" fillId="0" borderId="70" xfId="0" applyNumberFormat="1" applyFont="1" applyBorder="1" applyAlignment="1">
      <alignment horizontal="left" vertical="top" wrapText="1"/>
    </xf>
    <xf numFmtId="0" fontId="19" fillId="0" borderId="1" xfId="0" applyFont="1" applyBorder="1" applyAlignment="1">
      <alignment vertical="center" wrapText="1"/>
    </xf>
    <xf numFmtId="164" fontId="20" fillId="0" borderId="44" xfId="0" applyNumberFormat="1" applyFont="1" applyBorder="1" applyAlignment="1">
      <alignment horizontal="center" vertical="center" wrapText="1"/>
    </xf>
    <xf numFmtId="164" fontId="20" fillId="0" borderId="48" xfId="0" applyNumberFormat="1" applyFont="1" applyBorder="1" applyAlignment="1">
      <alignment horizontal="center" vertical="center" wrapText="1"/>
    </xf>
    <xf numFmtId="0" fontId="2" fillId="0" borderId="0" xfId="3" applyFont="1" applyAlignment="1">
      <alignment horizontal="right"/>
    </xf>
    <xf numFmtId="164" fontId="24" fillId="0" borderId="0" xfId="3" applyNumberFormat="1" applyFont="1" applyAlignment="1" applyProtection="1">
      <alignment horizontal="center" vertical="center" wrapText="1"/>
      <protection locked="0"/>
    </xf>
    <xf numFmtId="0" fontId="25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26" fillId="0" borderId="38" xfId="3" applyFont="1" applyBorder="1" applyAlignment="1">
      <alignment horizontal="center" vertical="center" wrapText="1"/>
    </xf>
    <xf numFmtId="0" fontId="26" fillId="0" borderId="32" xfId="3" applyFont="1" applyBorder="1" applyAlignment="1">
      <alignment horizontal="center" vertical="center" wrapText="1"/>
    </xf>
    <xf numFmtId="0" fontId="26" fillId="0" borderId="20" xfId="3" applyFont="1" applyBorder="1" applyAlignment="1">
      <alignment horizontal="center" vertical="center" wrapText="1"/>
    </xf>
    <xf numFmtId="0" fontId="26" fillId="0" borderId="12" xfId="3" applyFont="1" applyBorder="1" applyAlignment="1">
      <alignment horizontal="center" vertical="center" wrapText="1"/>
    </xf>
    <xf numFmtId="0" fontId="26" fillId="0" borderId="21" xfId="3" applyFont="1" applyBorder="1" applyAlignment="1">
      <alignment horizontal="center" vertical="center" wrapText="1"/>
    </xf>
    <xf numFmtId="0" fontId="26" fillId="0" borderId="15" xfId="3" applyFont="1" applyBorder="1" applyAlignment="1">
      <alignment horizontal="center" vertical="center" wrapText="1"/>
    </xf>
    <xf numFmtId="164" fontId="5" fillId="0" borderId="0" xfId="3" applyNumberFormat="1" applyFont="1" applyAlignment="1" applyProtection="1">
      <alignment horizontal="center" vertical="center" wrapText="1"/>
      <protection locked="0"/>
    </xf>
    <xf numFmtId="0" fontId="20" fillId="0" borderId="2" xfId="3" applyFont="1" applyBorder="1" applyAlignment="1">
      <alignment horizontal="left" vertical="center"/>
    </xf>
    <xf numFmtId="0" fontId="20" fillId="0" borderId="3" xfId="3" applyFont="1" applyBorder="1" applyAlignment="1">
      <alignment horizontal="left" vertical="center"/>
    </xf>
    <xf numFmtId="0" fontId="9" fillId="0" borderId="70" xfId="3" applyFont="1" applyBorder="1" applyAlignment="1">
      <alignment horizontal="justify" vertical="center" wrapText="1"/>
    </xf>
    <xf numFmtId="0" fontId="11" fillId="0" borderId="70" xfId="3" applyFont="1" applyBorder="1" applyAlignment="1">
      <alignment horizontal="left" vertical="top" wrapText="1"/>
    </xf>
    <xf numFmtId="164" fontId="2" fillId="0" borderId="0" xfId="0" applyNumberFormat="1" applyFont="1" applyAlignment="1" applyProtection="1">
      <alignment horizontal="right" vertical="center" wrapText="1"/>
      <protection locked="0"/>
    </xf>
    <xf numFmtId="0" fontId="2" fillId="0" borderId="0" xfId="0" applyFont="1" applyAlignment="1" applyProtection="1">
      <alignment horizontal="right" vertical="center" wrapText="1"/>
      <protection locked="0"/>
    </xf>
    <xf numFmtId="164" fontId="4" fillId="0" borderId="0" xfId="0" applyNumberFormat="1" applyFont="1" applyAlignment="1" applyProtection="1">
      <alignment horizontal="center" vertical="center" wrapText="1"/>
      <protection locked="0"/>
    </xf>
    <xf numFmtId="164" fontId="32" fillId="0" borderId="45" xfId="0" applyNumberFormat="1" applyFont="1" applyBorder="1" applyAlignment="1">
      <alignment horizontal="center" vertical="center" wrapText="1"/>
    </xf>
    <xf numFmtId="164" fontId="32" fillId="0" borderId="72" xfId="0" applyNumberFormat="1" applyFont="1" applyBorder="1" applyAlignment="1">
      <alignment horizontal="center" vertical="center" wrapText="1"/>
    </xf>
    <xf numFmtId="164" fontId="32" fillId="0" borderId="25" xfId="0" applyNumberFormat="1" applyFont="1" applyBorder="1" applyAlignment="1">
      <alignment horizontal="center" vertical="center" wrapText="1"/>
    </xf>
    <xf numFmtId="0" fontId="34" fillId="0" borderId="0" xfId="2" applyFont="1" applyAlignment="1">
      <alignment horizontal="right" vertical="top"/>
    </xf>
    <xf numFmtId="0" fontId="35" fillId="0" borderId="0" xfId="2" applyFont="1" applyAlignment="1">
      <alignment horizontal="center" vertical="center"/>
    </xf>
    <xf numFmtId="0" fontId="35" fillId="0" borderId="0" xfId="2" applyFont="1" applyAlignment="1" applyProtection="1">
      <alignment horizontal="center" vertical="center"/>
      <protection locked="0"/>
    </xf>
    <xf numFmtId="164" fontId="35" fillId="4" borderId="0" xfId="2" applyNumberFormat="1" applyFont="1" applyFill="1" applyAlignment="1">
      <alignment horizontal="center" vertical="center" wrapText="1"/>
    </xf>
    <xf numFmtId="164" fontId="17" fillId="0" borderId="55" xfId="2" applyNumberFormat="1" applyFont="1" applyBorder="1" applyAlignment="1">
      <alignment horizontal="center" vertical="center"/>
    </xf>
    <xf numFmtId="164" fontId="17" fillId="0" borderId="37" xfId="2" applyNumberFormat="1" applyFont="1" applyBorder="1" applyAlignment="1">
      <alignment horizontal="center" vertical="center"/>
    </xf>
    <xf numFmtId="164" fontId="17" fillId="0" borderId="40" xfId="2" applyNumberFormat="1" applyFont="1" applyBorder="1" applyAlignment="1">
      <alignment horizontal="center" vertical="center"/>
    </xf>
    <xf numFmtId="164" fontId="26" fillId="0" borderId="55" xfId="2" applyNumberFormat="1" applyFont="1" applyBorder="1" applyAlignment="1">
      <alignment horizontal="center" vertical="center" wrapText="1"/>
    </xf>
    <xf numFmtId="164" fontId="26" fillId="0" borderId="70" xfId="2" applyNumberFormat="1" applyFont="1" applyBorder="1" applyAlignment="1">
      <alignment horizontal="center" vertical="center" wrapText="1"/>
    </xf>
    <xf numFmtId="0" fontId="3" fillId="0" borderId="71" xfId="2" applyBorder="1" applyAlignment="1">
      <alignment horizontal="center" vertical="center" wrapText="1"/>
    </xf>
    <xf numFmtId="164" fontId="17" fillId="0" borderId="43" xfId="2" applyNumberFormat="1" applyFont="1" applyBorder="1" applyAlignment="1">
      <alignment horizontal="center" vertical="center" wrapText="1"/>
    </xf>
    <xf numFmtId="164" fontId="17" fillId="0" borderId="68" xfId="2" applyNumberFormat="1" applyFont="1" applyBorder="1" applyAlignment="1">
      <alignment horizontal="center" vertical="center"/>
    </xf>
    <xf numFmtId="0" fontId="60" fillId="0" borderId="41" xfId="0" applyFont="1" applyBorder="1" applyAlignment="1">
      <alignment horizontal="center" vertical="center"/>
    </xf>
    <xf numFmtId="164" fontId="17" fillId="0" borderId="36" xfId="2" applyNumberFormat="1" applyFont="1" applyBorder="1" applyAlignment="1">
      <alignment horizontal="center" vertical="center" wrapText="1"/>
    </xf>
    <xf numFmtId="0" fontId="3" fillId="0" borderId="62" xfId="2" applyBorder="1" applyAlignment="1">
      <alignment horizontal="center" vertical="center" wrapText="1"/>
    </xf>
    <xf numFmtId="0" fontId="3" fillId="0" borderId="34" xfId="2" applyBorder="1" applyAlignment="1">
      <alignment horizontal="center" vertical="center" wrapText="1"/>
    </xf>
    <xf numFmtId="0" fontId="60" fillId="0" borderId="41" xfId="0" applyFont="1" applyBorder="1" applyAlignment="1">
      <alignment horizontal="center" vertical="center" wrapText="1"/>
    </xf>
    <xf numFmtId="168" fontId="38" fillId="0" borderId="70" xfId="2" applyNumberFormat="1" applyFont="1" applyBorder="1" applyAlignment="1" applyProtection="1">
      <alignment horizontal="left" vertical="center" wrapText="1"/>
      <protection locked="0"/>
    </xf>
    <xf numFmtId="164" fontId="29" fillId="0" borderId="0" xfId="2" applyNumberFormat="1" applyFont="1" applyAlignment="1" applyProtection="1">
      <alignment horizontal="left" vertical="center" wrapText="1"/>
      <protection locked="0"/>
    </xf>
    <xf numFmtId="164" fontId="29" fillId="4" borderId="0" xfId="2" applyNumberFormat="1" applyFont="1" applyFill="1" applyAlignment="1" applyProtection="1">
      <alignment horizontal="left" vertical="center" wrapText="1"/>
      <protection locked="0"/>
    </xf>
    <xf numFmtId="164" fontId="29" fillId="6" borderId="0" xfId="2" applyNumberFormat="1" applyFont="1" applyFill="1" applyAlignment="1" applyProtection="1">
      <alignment horizontal="left" vertical="center" wrapText="1"/>
      <protection locked="0"/>
    </xf>
    <xf numFmtId="0" fontId="59" fillId="0" borderId="41" xfId="0" applyFont="1" applyBorder="1" applyAlignment="1">
      <alignment horizontal="center" vertical="center"/>
    </xf>
    <xf numFmtId="0" fontId="59" fillId="0" borderId="41" xfId="0" applyFont="1" applyBorder="1" applyAlignment="1">
      <alignment horizontal="center" vertical="center" wrapText="1"/>
    </xf>
    <xf numFmtId="164" fontId="3" fillId="0" borderId="0" xfId="2" applyNumberFormat="1" applyAlignment="1" applyProtection="1">
      <alignment horizontal="left" vertical="center" wrapText="1"/>
      <protection locked="0"/>
    </xf>
    <xf numFmtId="0" fontId="24" fillId="5" borderId="42" xfId="0" applyFont="1" applyFill="1" applyBorder="1" applyAlignment="1" applyProtection="1">
      <alignment horizontal="center" vertical="center"/>
      <protection locked="0"/>
    </xf>
    <xf numFmtId="0" fontId="24" fillId="5" borderId="75" xfId="0" applyFont="1" applyFill="1" applyBorder="1" applyAlignment="1" applyProtection="1">
      <alignment horizontal="center" vertical="center"/>
      <protection locked="0"/>
    </xf>
    <xf numFmtId="0" fontId="24" fillId="5" borderId="73" xfId="0" applyFont="1" applyFill="1" applyBorder="1" applyAlignment="1" applyProtection="1">
      <alignment horizontal="center" vertical="center"/>
      <protection locked="0"/>
    </xf>
    <xf numFmtId="0" fontId="24" fillId="5" borderId="74" xfId="0" applyFont="1" applyFill="1" applyBorder="1" applyAlignment="1" applyProtection="1">
      <alignment horizontal="center" vertical="center"/>
      <protection locked="0"/>
    </xf>
    <xf numFmtId="0" fontId="26" fillId="0" borderId="62" xfId="0" applyFont="1" applyBorder="1" applyAlignment="1">
      <alignment horizontal="center" vertical="center"/>
    </xf>
    <xf numFmtId="0" fontId="0" fillId="5" borderId="74" xfId="0" applyFill="1" applyBorder="1" applyAlignment="1" applyProtection="1">
      <alignment vertical="center"/>
      <protection locked="0"/>
    </xf>
    <xf numFmtId="0" fontId="17" fillId="0" borderId="36" xfId="0" applyFont="1" applyBorder="1" applyAlignment="1">
      <alignment horizontal="left" vertical="center"/>
    </xf>
    <xf numFmtId="0" fontId="17" fillId="0" borderId="57" xfId="0" applyFont="1" applyBorder="1" applyAlignment="1">
      <alignment horizontal="left" vertical="center"/>
    </xf>
    <xf numFmtId="0" fontId="24" fillId="5" borderId="55" xfId="0" applyFont="1" applyFill="1" applyBorder="1" applyAlignment="1" applyProtection="1">
      <alignment horizontal="center" vertical="center"/>
      <protection locked="0"/>
    </xf>
    <xf numFmtId="0" fontId="0" fillId="5" borderId="76" xfId="0" applyFill="1" applyBorder="1" applyAlignment="1" applyProtection="1">
      <alignment horizontal="center" vertical="center"/>
      <protection locked="0"/>
    </xf>
    <xf numFmtId="0" fontId="24" fillId="5" borderId="73" xfId="0" applyFont="1" applyFill="1" applyBorder="1" applyAlignment="1">
      <alignment horizontal="center" vertical="center"/>
    </xf>
    <xf numFmtId="0" fontId="0" fillId="5" borderId="74" xfId="0" applyFill="1" applyBorder="1" applyAlignment="1">
      <alignment horizontal="center" vertical="center"/>
    </xf>
    <xf numFmtId="0" fontId="0" fillId="5" borderId="75" xfId="0" applyFill="1" applyBorder="1" applyAlignment="1">
      <alignment horizontal="center" vertical="center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0" fillId="0" borderId="33" xfId="0" applyBorder="1" applyAlignment="1">
      <alignment horizontal="center" vertical="center" wrapText="1"/>
    </xf>
    <xf numFmtId="0" fontId="24" fillId="5" borderId="42" xfId="0" applyFont="1" applyFill="1" applyBorder="1" applyAlignment="1">
      <alignment horizontal="center" vertical="center"/>
    </xf>
    <xf numFmtId="0" fontId="24" fillId="5" borderId="42" xfId="0" applyFont="1" applyFill="1" applyBorder="1" applyAlignment="1">
      <alignment horizontal="center" vertical="center" wrapText="1"/>
    </xf>
    <xf numFmtId="0" fontId="0" fillId="5" borderId="75" xfId="0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41" fillId="0" borderId="0" xfId="0" applyFont="1" applyAlignment="1" applyProtection="1">
      <alignment horizontal="left"/>
      <protection locked="0"/>
    </xf>
    <xf numFmtId="0" fontId="41" fillId="0" borderId="0" xfId="0" applyFont="1" applyProtection="1">
      <protection locked="0"/>
    </xf>
    <xf numFmtId="0" fontId="0" fillId="0" borderId="0" xfId="0" applyProtection="1">
      <protection locked="0"/>
    </xf>
    <xf numFmtId="0" fontId="37" fillId="0" borderId="70" xfId="0" applyFont="1" applyBorder="1"/>
    <xf numFmtId="0" fontId="43" fillId="0" borderId="0" xfId="0" applyFont="1" applyAlignment="1" applyProtection="1">
      <alignment horizontal="center" vertical="center" wrapText="1"/>
      <protection locked="0"/>
    </xf>
    <xf numFmtId="0" fontId="20" fillId="0" borderId="31" xfId="0" applyFont="1" applyBorder="1" applyAlignment="1">
      <alignment horizontal="left" vertical="center"/>
    </xf>
    <xf numFmtId="0" fontId="20" fillId="0" borderId="56" xfId="0" applyFont="1" applyBorder="1" applyAlignment="1">
      <alignment horizontal="left" vertical="center"/>
    </xf>
    <xf numFmtId="0" fontId="20" fillId="0" borderId="36" xfId="0" applyFont="1" applyBorder="1" applyAlignment="1">
      <alignment horizontal="left" vertical="center" indent="2"/>
    </xf>
    <xf numFmtId="0" fontId="20" fillId="0" borderId="34" xfId="0" applyFont="1" applyBorder="1" applyAlignment="1">
      <alignment horizontal="left" vertical="center" indent="2"/>
    </xf>
    <xf numFmtId="0" fontId="4" fillId="0" borderId="0" xfId="0" applyFont="1" applyAlignment="1" applyProtection="1">
      <alignment horizontal="center" wrapText="1"/>
      <protection locked="0"/>
    </xf>
    <xf numFmtId="0" fontId="6" fillId="0" borderId="0" xfId="0" applyFont="1" applyAlignment="1">
      <alignment horizontal="right"/>
    </xf>
    <xf numFmtId="0" fontId="20" fillId="0" borderId="77" xfId="0" applyFont="1" applyBorder="1" applyAlignment="1">
      <alignment horizontal="left" vertical="center"/>
    </xf>
    <xf numFmtId="0" fontId="20" fillId="0" borderId="69" xfId="0" applyFont="1" applyBorder="1" applyAlignment="1">
      <alignment horizontal="left" vertical="center"/>
    </xf>
    <xf numFmtId="0" fontId="15" fillId="0" borderId="45" xfId="0" applyFont="1" applyBorder="1" applyAlignment="1">
      <alignment horizontal="center" vertical="center"/>
    </xf>
    <xf numFmtId="0" fontId="15" fillId="0" borderId="72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49" fontId="15" fillId="0" borderId="45" xfId="0" applyNumberFormat="1" applyFont="1" applyBorder="1" applyAlignment="1">
      <alignment horizontal="center" vertical="center"/>
    </xf>
    <xf numFmtId="49" fontId="15" fillId="0" borderId="72" xfId="0" applyNumberFormat="1" applyFont="1" applyBorder="1" applyAlignment="1">
      <alignment horizontal="center" vertical="center"/>
    </xf>
    <xf numFmtId="49" fontId="15" fillId="0" borderId="25" xfId="0" applyNumberFormat="1" applyFont="1" applyBorder="1" applyAlignment="1">
      <alignment horizontal="center" vertical="center"/>
    </xf>
    <xf numFmtId="0" fontId="29" fillId="0" borderId="0" xfId="3" applyFont="1" applyAlignment="1">
      <alignment horizontal="center" vertical="center"/>
    </xf>
    <xf numFmtId="164" fontId="8" fillId="0" borderId="36" xfId="0" applyNumberFormat="1" applyFont="1" applyBorder="1" applyAlignment="1">
      <alignment horizontal="left" vertical="center" wrapText="1"/>
    </xf>
    <xf numFmtId="164" fontId="8" fillId="0" borderId="34" xfId="0" applyNumberFormat="1" applyFont="1" applyBorder="1" applyAlignment="1">
      <alignment horizontal="left" vertical="center" wrapText="1"/>
    </xf>
    <xf numFmtId="164" fontId="8" fillId="0" borderId="43" xfId="0" applyNumberFormat="1" applyFont="1" applyBorder="1" applyAlignment="1">
      <alignment horizontal="center" vertical="center" wrapText="1"/>
    </xf>
    <xf numFmtId="164" fontId="8" fillId="0" borderId="41" xfId="0" applyNumberFormat="1" applyFont="1" applyBorder="1" applyAlignment="1">
      <alignment horizontal="center" vertical="center" wrapText="1"/>
    </xf>
    <xf numFmtId="164" fontId="8" fillId="0" borderId="43" xfId="0" applyNumberFormat="1" applyFont="1" applyBorder="1" applyAlignment="1">
      <alignment horizontal="center" vertical="center"/>
    </xf>
    <xf numFmtId="164" fontId="8" fillId="0" borderId="41" xfId="0" applyNumberFormat="1" applyFont="1" applyBorder="1" applyAlignment="1">
      <alignment horizontal="center" vertical="center"/>
    </xf>
    <xf numFmtId="164" fontId="8" fillId="0" borderId="42" xfId="0" applyNumberFormat="1" applyFont="1" applyBorder="1" applyAlignment="1">
      <alignment horizontal="center" vertical="center"/>
    </xf>
    <xf numFmtId="164" fontId="8" fillId="0" borderId="78" xfId="0" applyNumberFormat="1" applyFont="1" applyBorder="1" applyAlignment="1">
      <alignment horizontal="center" vertical="center"/>
    </xf>
    <xf numFmtId="164" fontId="8" fillId="0" borderId="39" xfId="0" applyNumberFormat="1" applyFont="1" applyBorder="1" applyAlignment="1">
      <alignment horizontal="center" vertical="center"/>
    </xf>
    <xf numFmtId="0" fontId="43" fillId="0" borderId="0" xfId="0" applyFont="1" applyAlignment="1" applyProtection="1">
      <alignment horizontal="center" wrapText="1"/>
      <protection locked="0"/>
    </xf>
    <xf numFmtId="0" fontId="4" fillId="0" borderId="0" xfId="4" applyFont="1" applyAlignment="1">
      <alignment horizontal="center" wrapText="1"/>
    </xf>
    <xf numFmtId="0" fontId="7" fillId="0" borderId="67" xfId="4" applyFont="1" applyBorder="1" applyAlignment="1">
      <alignment horizontal="left" vertical="center" indent="1"/>
    </xf>
    <xf numFmtId="0" fontId="7" fillId="0" borderId="62" xfId="4" applyFont="1" applyBorder="1" applyAlignment="1">
      <alignment horizontal="left" vertical="center" indent="1"/>
    </xf>
    <xf numFmtId="0" fontId="7" fillId="0" borderId="34" xfId="4" applyFont="1" applyBorder="1" applyAlignment="1">
      <alignment horizontal="left" vertical="center" indent="1"/>
    </xf>
    <xf numFmtId="0" fontId="50" fillId="0" borderId="67" xfId="4" applyFont="1" applyBorder="1" applyAlignment="1">
      <alignment horizontal="left" vertical="center" indent="1"/>
    </xf>
    <xf numFmtId="0" fontId="50" fillId="0" borderId="62" xfId="4" applyFont="1" applyBorder="1" applyAlignment="1">
      <alignment horizontal="left" vertical="center" indent="1"/>
    </xf>
    <xf numFmtId="0" fontId="50" fillId="0" borderId="34" xfId="4" applyFont="1" applyBorder="1" applyAlignment="1">
      <alignment horizontal="left" vertical="center" indent="1"/>
    </xf>
    <xf numFmtId="0" fontId="29" fillId="0" borderId="0" xfId="3" applyFont="1" applyAlignment="1" applyProtection="1">
      <alignment horizontal="center" vertical="center"/>
      <protection locked="0"/>
    </xf>
  </cellXfs>
  <cellStyles count="5">
    <cellStyle name="Ezres" xfId="1" builtinId="3"/>
    <cellStyle name="Normál" xfId="0" builtinId="0"/>
    <cellStyle name="Normál 2" xfId="2" xr:uid="{169AF248-906D-4F6D-83DB-3B91FF06AC4B}"/>
    <cellStyle name="Normál_KVRENMUNKA" xfId="3" xr:uid="{440A7F57-B512-4402-A1EF-5E0F3E27667E}"/>
    <cellStyle name="Normál_SEGEDLETEK" xfId="4" xr:uid="{B0DB524A-61AC-43E3-8FEA-2E90AFDD5C8A}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_K&#214;LTS&#201;GVET&#201;S/_K&#214;LTS&#201;GVET&#201;S%202025/Gy&#246;rfi%20f&#233;le%20t&#225;bl&#225;zatok/&#214;NKORM&#193;NYZAT/EXCEL/KVIREN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RTALOMJEGYZÉK"/>
      <sheetName val="ALAPADATOK"/>
      <sheetName val="KV_ÖSSZEFÜGGÉSEK"/>
      <sheetName val="KV_1.1.sz.mell."/>
      <sheetName val="KV_1.2.sz.mell."/>
      <sheetName val="KV_1.3.sz.mell."/>
      <sheetName val="KV_1.4.sz.mell."/>
      <sheetName val="KV_2.1.sz.mell."/>
      <sheetName val="KV_2.2.sz.mell."/>
      <sheetName val="KV_ELLENŐRZÉS"/>
      <sheetName val="KV_3.sz.mell."/>
      <sheetName val="KV_4.sz.mell."/>
      <sheetName val="KV_5.sz.mell."/>
      <sheetName val="KV_6.sz.mell."/>
      <sheetName val="KV_7.sz.mell."/>
      <sheetName val="KV_8.sz.mell."/>
      <sheetName val="KV_9.1.sz.mell"/>
      <sheetName val="KV_9.1.1.sz.mell"/>
      <sheetName val="KV_9.1.2.sz.mell."/>
      <sheetName val="KV_9.1.3.sz.mell"/>
      <sheetName val="KV_9.2.sz.mell"/>
      <sheetName val="KV_9.2.1.sz.mell"/>
      <sheetName val="KV_9.2.2.sz.mell"/>
      <sheetName val="KV_9.2.3.sz.mell"/>
      <sheetName val="KV_9.3.sz.mell"/>
      <sheetName val="KV_9.3.1.sz.mell"/>
      <sheetName val="KV_9.3.2.sz.mell"/>
      <sheetName val="KV_9.3.3.sz.mell"/>
      <sheetName val="KV_9.4.sz.mell"/>
      <sheetName val="KV_9.4.1.sz.mell"/>
      <sheetName val="KV_9.4.2.sz.mell"/>
      <sheetName val="KV_9.4.3.sz.mell"/>
      <sheetName val="KV_9.5.sz.mell"/>
      <sheetName val="KV_9.5.1.sz.mell"/>
      <sheetName val="KV_9.5.2.sz.mell"/>
      <sheetName val="KV_9.5.3.sz.mell"/>
      <sheetName val="KV_9.6.sz.mell"/>
      <sheetName val="KV_9.6.1.sz.mell"/>
      <sheetName val="KV_9.6.2.sz.mell"/>
      <sheetName val="KV_9.6.3.sz.mell"/>
      <sheetName val="KV_9.7.sz.mell"/>
      <sheetName val="KV_9.7.1.sz.mell"/>
      <sheetName val="KV_9.7.2.sz.mell"/>
      <sheetName val="KV_9.7.3.sz.mell"/>
      <sheetName val="KV_9.8.sz.mell"/>
      <sheetName val="KV_9.8.1.sz.mell"/>
      <sheetName val="KV_9.8.2.sz.mell"/>
      <sheetName val="KV_9.8.3.sz.mell"/>
      <sheetName val="KV_9.9.sz.mell"/>
      <sheetName val="KV_9.9.1.sz.mell"/>
      <sheetName val="KV_9.9.2.sz.mell"/>
      <sheetName val="KV_9.9.3.sz.mell"/>
      <sheetName val="KV_9.10.sz.mell"/>
      <sheetName val="KV_9.10.1.sz.mell"/>
      <sheetName val="KV_9.10.2.sz.mell"/>
      <sheetName val="KV_9.10.3.sz.mell"/>
      <sheetName val="KV_9.11.sz.mell"/>
      <sheetName val="KV_9.11.1.sz.mell"/>
      <sheetName val="KV_9.11.2.sz.mell"/>
      <sheetName val="KV_9.11.3.sz.mell"/>
      <sheetName val="KV_9.12.sz.mell"/>
      <sheetName val="KV_9.12.1.sz.mell"/>
      <sheetName val="KV_9.12.2.sz.mell"/>
      <sheetName val="KV_9.12.3.sz.mell"/>
      <sheetName val="KV_10.sz.mell"/>
      <sheetName val="KV_11.sz.mell"/>
      <sheetName val="KV_12.sz.mell"/>
      <sheetName val="KV_1.sz.tájékoztató_t."/>
      <sheetName val="KV_2.sz.tájékoztató_t."/>
      <sheetName val="KV_3.sz.tájékoztató_t."/>
      <sheetName val="KV_4.sz.tájékoztató_t."/>
      <sheetName val="KV_5.sz.tájékoztató_t."/>
      <sheetName val="ELLENŐRZÉS_KV"/>
      <sheetName val="Munka1"/>
    </sheetNames>
    <sheetDataSet>
      <sheetData sheetId="0"/>
      <sheetData sheetId="1"/>
      <sheetData sheetId="2">
        <row r="5">
          <cell r="A5" t="str">
            <v>2025. évi előirányzat BEVÉTELEK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5">
          <cell r="E5" t="str">
            <v>Forintban!</v>
          </cell>
        </row>
      </sheetData>
      <sheetData sheetId="68"/>
      <sheetData sheetId="69"/>
      <sheetData sheetId="70"/>
      <sheetData sheetId="71"/>
      <sheetData sheetId="72"/>
      <sheetData sheetId="73"/>
    </sheetDataSet>
  </externalBook>
</externalLink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C052D-DECE-40AF-B1A0-B1A5C50F3027}">
  <sheetPr>
    <tabColor theme="2"/>
    <pageSetUpPr fitToPage="1"/>
  </sheetPr>
  <dimension ref="A1:L660"/>
  <sheetViews>
    <sheetView zoomScale="110" zoomScaleNormal="110" zoomScaleSheetLayoutView="100" zoomScalePageLayoutView="90" workbookViewId="0">
      <selection activeCell="B1" sqref="B1:C1"/>
    </sheetView>
  </sheetViews>
  <sheetFormatPr defaultRowHeight="15.75" x14ac:dyDescent="0.25"/>
  <cols>
    <col min="1" max="1" width="6.83203125" style="88" customWidth="1"/>
    <col min="2" max="2" width="82.5" style="2" customWidth="1"/>
    <col min="3" max="3" width="21" style="89" bestFit="1" customWidth="1"/>
    <col min="4" max="4" width="9" style="2" customWidth="1"/>
    <col min="5" max="16384" width="9.33203125" style="2"/>
  </cols>
  <sheetData>
    <row r="1" spans="1:3" x14ac:dyDescent="0.25">
      <c r="A1" s="1"/>
      <c r="B1" s="662" t="s">
        <v>0</v>
      </c>
      <c r="C1" s="662"/>
    </row>
    <row r="2" spans="1:3" x14ac:dyDescent="0.25">
      <c r="A2" s="663" t="s">
        <v>383</v>
      </c>
      <c r="B2" s="664"/>
      <c r="C2" s="664"/>
    </row>
    <row r="3" spans="1:3" x14ac:dyDescent="0.25">
      <c r="A3" s="663" t="s">
        <v>499</v>
      </c>
      <c r="B3" s="664"/>
      <c r="C3" s="664"/>
    </row>
    <row r="4" spans="1:3" x14ac:dyDescent="0.25">
      <c r="A4" s="663" t="s">
        <v>1</v>
      </c>
      <c r="B4" s="664"/>
      <c r="C4" s="664"/>
    </row>
    <row r="5" spans="1:3" x14ac:dyDescent="0.25">
      <c r="A5" s="3"/>
      <c r="B5" s="4"/>
      <c r="C5" s="3"/>
    </row>
    <row r="6" spans="1:3" x14ac:dyDescent="0.25">
      <c r="A6" s="665" t="s">
        <v>2</v>
      </c>
      <c r="B6" s="665"/>
      <c r="C6" s="665"/>
    </row>
    <row r="7" spans="1:3" ht="16.5" thickBot="1" x14ac:dyDescent="0.3">
      <c r="A7" s="661"/>
      <c r="B7" s="661"/>
      <c r="C7" s="5" t="s">
        <v>3</v>
      </c>
    </row>
    <row r="8" spans="1:3" ht="24.75" thickBot="1" x14ac:dyDescent="0.3">
      <c r="A8" s="6" t="s">
        <v>4</v>
      </c>
      <c r="B8" s="7" t="s">
        <v>5</v>
      </c>
      <c r="C8" s="8" t="s">
        <v>454</v>
      </c>
    </row>
    <row r="9" spans="1:3" s="12" customFormat="1" ht="12.75" thickBot="1" x14ac:dyDescent="0.25">
      <c r="A9" s="9"/>
      <c r="B9" s="10" t="s">
        <v>6</v>
      </c>
      <c r="C9" s="11" t="s">
        <v>7</v>
      </c>
    </row>
    <row r="10" spans="1:3" s="16" customFormat="1" ht="13.5" thickBot="1" x14ac:dyDescent="0.25">
      <c r="A10" s="13">
        <v>1</v>
      </c>
      <c r="B10" s="14" t="s">
        <v>8</v>
      </c>
      <c r="C10" s="15">
        <f>C19+C20+C21+C22+C23</f>
        <v>322705176</v>
      </c>
    </row>
    <row r="11" spans="1:3" s="16" customFormat="1" ht="12.75" x14ac:dyDescent="0.2">
      <c r="A11" s="17" t="s">
        <v>9</v>
      </c>
      <c r="B11" s="18" t="s">
        <v>10</v>
      </c>
      <c r="C11" s="19">
        <v>73498900</v>
      </c>
    </row>
    <row r="12" spans="1:3" s="16" customFormat="1" ht="12.75" x14ac:dyDescent="0.2">
      <c r="A12" s="17" t="s">
        <v>11</v>
      </c>
      <c r="B12" s="20" t="s">
        <v>12</v>
      </c>
      <c r="C12" s="19">
        <v>109823636</v>
      </c>
    </row>
    <row r="13" spans="1:3" s="16" customFormat="1" ht="12.75" x14ac:dyDescent="0.2">
      <c r="A13" s="17" t="s">
        <v>13</v>
      </c>
      <c r="B13" s="20" t="s">
        <v>14</v>
      </c>
      <c r="C13" s="19">
        <v>60407500</v>
      </c>
    </row>
    <row r="14" spans="1:3" s="16" customFormat="1" ht="12.75" x14ac:dyDescent="0.2">
      <c r="A14" s="17" t="s">
        <v>15</v>
      </c>
      <c r="B14" s="20" t="s">
        <v>16</v>
      </c>
      <c r="C14" s="19">
        <v>64410577</v>
      </c>
    </row>
    <row r="15" spans="1:3" s="16" customFormat="1" ht="12.75" x14ac:dyDescent="0.2">
      <c r="A15" s="17" t="s">
        <v>17</v>
      </c>
      <c r="B15" s="20" t="s">
        <v>18</v>
      </c>
      <c r="C15" s="19">
        <v>5291283</v>
      </c>
    </row>
    <row r="16" spans="1:3" s="16" customFormat="1" ht="12.75" x14ac:dyDescent="0.2">
      <c r="A16" s="17" t="s">
        <v>19</v>
      </c>
      <c r="B16" s="20" t="s">
        <v>20</v>
      </c>
      <c r="C16" s="19">
        <v>4543552</v>
      </c>
    </row>
    <row r="17" spans="1:3" s="16" customFormat="1" ht="12.75" x14ac:dyDescent="0.2">
      <c r="A17" s="17" t="s">
        <v>21</v>
      </c>
      <c r="B17" s="21" t="s">
        <v>22</v>
      </c>
      <c r="C17" s="19"/>
    </row>
    <row r="18" spans="1:3" s="16" customFormat="1" ht="12.75" x14ac:dyDescent="0.2">
      <c r="A18" s="17" t="s">
        <v>23</v>
      </c>
      <c r="B18" s="21" t="s">
        <v>24</v>
      </c>
      <c r="C18" s="22"/>
    </row>
    <row r="19" spans="1:3" s="16" customFormat="1" ht="12.75" x14ac:dyDescent="0.2">
      <c r="A19" s="17" t="s">
        <v>25</v>
      </c>
      <c r="B19" s="23" t="s">
        <v>26</v>
      </c>
      <c r="C19" s="24">
        <f>SUM(C11:C18)</f>
        <v>317975448</v>
      </c>
    </row>
    <row r="20" spans="1:3" s="16" customFormat="1" ht="12.75" x14ac:dyDescent="0.2">
      <c r="A20" s="17" t="s">
        <v>27</v>
      </c>
      <c r="B20" s="18" t="s">
        <v>28</v>
      </c>
      <c r="C20" s="19"/>
    </row>
    <row r="21" spans="1:3" s="16" customFormat="1" ht="12.75" x14ac:dyDescent="0.2">
      <c r="A21" s="17" t="s">
        <v>29</v>
      </c>
      <c r="B21" s="20" t="s">
        <v>30</v>
      </c>
      <c r="C21" s="19"/>
    </row>
    <row r="22" spans="1:3" s="16" customFormat="1" ht="12.75" x14ac:dyDescent="0.2">
      <c r="A22" s="17" t="s">
        <v>31</v>
      </c>
      <c r="B22" s="20" t="s">
        <v>32</v>
      </c>
      <c r="C22" s="19"/>
    </row>
    <row r="23" spans="1:3" s="16" customFormat="1" ht="12.75" x14ac:dyDescent="0.2">
      <c r="A23" s="17" t="s">
        <v>33</v>
      </c>
      <c r="B23" s="20" t="s">
        <v>34</v>
      </c>
      <c r="C23" s="19">
        <v>4729728</v>
      </c>
    </row>
    <row r="24" spans="1:3" s="16" customFormat="1" ht="13.5" thickBot="1" x14ac:dyDescent="0.25">
      <c r="A24" s="17" t="s">
        <v>35</v>
      </c>
      <c r="B24" s="21" t="s">
        <v>36</v>
      </c>
      <c r="C24" s="19"/>
    </row>
    <row r="25" spans="1:3" s="16" customFormat="1" ht="13.5" thickBot="1" x14ac:dyDescent="0.25">
      <c r="A25" s="13">
        <v>16</v>
      </c>
      <c r="B25" s="14" t="s">
        <v>37</v>
      </c>
      <c r="C25" s="15">
        <f>+C26+C27+C28+C29+C30</f>
        <v>74964450</v>
      </c>
    </row>
    <row r="26" spans="1:3" s="16" customFormat="1" ht="12.75" x14ac:dyDescent="0.2">
      <c r="A26" s="17" t="s">
        <v>38</v>
      </c>
      <c r="B26" s="18" t="s">
        <v>39</v>
      </c>
      <c r="C26" s="19"/>
    </row>
    <row r="27" spans="1:3" s="16" customFormat="1" ht="12.75" x14ac:dyDescent="0.2">
      <c r="A27" s="17" t="s">
        <v>40</v>
      </c>
      <c r="B27" s="20" t="s">
        <v>41</v>
      </c>
      <c r="C27" s="25"/>
    </row>
    <row r="28" spans="1:3" s="16" customFormat="1" ht="12.75" x14ac:dyDescent="0.2">
      <c r="A28" s="17" t="s">
        <v>42</v>
      </c>
      <c r="B28" s="20" t="s">
        <v>43</v>
      </c>
      <c r="C28" s="25"/>
    </row>
    <row r="29" spans="1:3" s="16" customFormat="1" ht="12.75" x14ac:dyDescent="0.2">
      <c r="A29" s="17" t="s">
        <v>44</v>
      </c>
      <c r="B29" s="20" t="s">
        <v>45</v>
      </c>
      <c r="C29" s="25"/>
    </row>
    <row r="30" spans="1:3" s="26" customFormat="1" ht="12.75" x14ac:dyDescent="0.2">
      <c r="A30" s="17" t="s">
        <v>46</v>
      </c>
      <c r="B30" s="20" t="s">
        <v>47</v>
      </c>
      <c r="C30" s="25">
        <v>74964450</v>
      </c>
    </row>
    <row r="31" spans="1:3" s="16" customFormat="1" ht="13.5" thickBot="1" x14ac:dyDescent="0.25">
      <c r="A31" s="17" t="s">
        <v>48</v>
      </c>
      <c r="B31" s="21" t="s">
        <v>49</v>
      </c>
      <c r="C31" s="25">
        <v>74964450</v>
      </c>
    </row>
    <row r="32" spans="1:3" s="16" customFormat="1" ht="13.5" thickBot="1" x14ac:dyDescent="0.25">
      <c r="A32" s="13">
        <v>23</v>
      </c>
      <c r="B32" s="14" t="s">
        <v>50</v>
      </c>
      <c r="C32" s="27">
        <f>SUM(C33:C39)</f>
        <v>554178790</v>
      </c>
    </row>
    <row r="33" spans="1:3" s="16" customFormat="1" ht="12.75" x14ac:dyDescent="0.2">
      <c r="A33" s="17" t="s">
        <v>51</v>
      </c>
      <c r="B33" s="18" t="s">
        <v>52</v>
      </c>
      <c r="C33" s="19">
        <v>3200000</v>
      </c>
    </row>
    <row r="34" spans="1:3" s="16" customFormat="1" ht="12.75" x14ac:dyDescent="0.2">
      <c r="A34" s="17" t="s">
        <v>53</v>
      </c>
      <c r="B34" s="20" t="s">
        <v>54</v>
      </c>
      <c r="C34" s="25"/>
    </row>
    <row r="35" spans="1:3" s="16" customFormat="1" ht="12.75" x14ac:dyDescent="0.2">
      <c r="A35" s="17" t="s">
        <v>55</v>
      </c>
      <c r="B35" s="20" t="s">
        <v>56</v>
      </c>
      <c r="C35" s="25">
        <v>210000000</v>
      </c>
    </row>
    <row r="36" spans="1:3" s="16" customFormat="1" ht="12.75" x14ac:dyDescent="0.2">
      <c r="A36" s="17" t="s">
        <v>57</v>
      </c>
      <c r="B36" s="20" t="s">
        <v>58</v>
      </c>
      <c r="C36" s="25">
        <v>400000</v>
      </c>
    </row>
    <row r="37" spans="1:3" s="16" customFormat="1" ht="12.75" x14ac:dyDescent="0.2">
      <c r="A37" s="17" t="s">
        <v>59</v>
      </c>
      <c r="B37" s="20" t="s">
        <v>60</v>
      </c>
      <c r="C37" s="25"/>
    </row>
    <row r="38" spans="1:3" s="16" customFormat="1" ht="12.75" x14ac:dyDescent="0.2">
      <c r="A38" s="17" t="s">
        <v>61</v>
      </c>
      <c r="B38" s="20" t="s">
        <v>62</v>
      </c>
      <c r="C38" s="25">
        <v>340228790</v>
      </c>
    </row>
    <row r="39" spans="1:3" s="16" customFormat="1" ht="13.5" thickBot="1" x14ac:dyDescent="0.25">
      <c r="A39" s="17" t="s">
        <v>63</v>
      </c>
      <c r="B39" s="28" t="s">
        <v>64</v>
      </c>
      <c r="C39" s="29">
        <v>350000</v>
      </c>
    </row>
    <row r="40" spans="1:3" s="16" customFormat="1" ht="13.5" thickBot="1" x14ac:dyDescent="0.25">
      <c r="A40" s="13">
        <v>31</v>
      </c>
      <c r="B40" s="14" t="s">
        <v>65</v>
      </c>
      <c r="C40" s="15">
        <f>SUM(C41:C51)</f>
        <v>117712844</v>
      </c>
    </row>
    <row r="41" spans="1:3" s="16" customFormat="1" ht="12.75" x14ac:dyDescent="0.2">
      <c r="A41" s="17" t="s">
        <v>66</v>
      </c>
      <c r="B41" s="18" t="s">
        <v>67</v>
      </c>
      <c r="C41" s="19"/>
    </row>
    <row r="42" spans="1:3" s="16" customFormat="1" ht="12.75" x14ac:dyDescent="0.2">
      <c r="A42" s="17" t="s">
        <v>68</v>
      </c>
      <c r="B42" s="20" t="s">
        <v>69</v>
      </c>
      <c r="C42" s="25">
        <v>22617200</v>
      </c>
    </row>
    <row r="43" spans="1:3" s="16" customFormat="1" ht="12.75" x14ac:dyDescent="0.2">
      <c r="A43" s="17" t="s">
        <v>70</v>
      </c>
      <c r="B43" s="20" t="s">
        <v>71</v>
      </c>
      <c r="C43" s="25">
        <v>1600000</v>
      </c>
    </row>
    <row r="44" spans="1:3" s="16" customFormat="1" ht="12.75" x14ac:dyDescent="0.2">
      <c r="A44" s="17" t="s">
        <v>72</v>
      </c>
      <c r="B44" s="20" t="s">
        <v>73</v>
      </c>
      <c r="C44" s="25">
        <v>13777000</v>
      </c>
    </row>
    <row r="45" spans="1:3" s="16" customFormat="1" ht="12.75" x14ac:dyDescent="0.2">
      <c r="A45" s="17" t="s">
        <v>74</v>
      </c>
      <c r="B45" s="20" t="s">
        <v>75</v>
      </c>
      <c r="C45" s="25">
        <v>27740000</v>
      </c>
    </row>
    <row r="46" spans="1:3" s="16" customFormat="1" ht="12.75" x14ac:dyDescent="0.2">
      <c r="A46" s="17" t="s">
        <v>76</v>
      </c>
      <c r="B46" s="20" t="s">
        <v>77</v>
      </c>
      <c r="C46" s="25">
        <v>17397644</v>
      </c>
    </row>
    <row r="47" spans="1:3" s="16" customFormat="1" ht="12.75" x14ac:dyDescent="0.2">
      <c r="A47" s="17" t="s">
        <v>78</v>
      </c>
      <c r="B47" s="20" t="s">
        <v>79</v>
      </c>
      <c r="C47" s="25">
        <v>33081000</v>
      </c>
    </row>
    <row r="48" spans="1:3" s="16" customFormat="1" ht="12.75" x14ac:dyDescent="0.2">
      <c r="A48" s="17" t="s">
        <v>80</v>
      </c>
      <c r="B48" s="20" t="s">
        <v>81</v>
      </c>
      <c r="C48" s="25"/>
    </row>
    <row r="49" spans="1:3" s="16" customFormat="1" ht="12.75" x14ac:dyDescent="0.2">
      <c r="A49" s="17" t="s">
        <v>82</v>
      </c>
      <c r="B49" s="20" t="s">
        <v>83</v>
      </c>
      <c r="C49" s="30"/>
    </row>
    <row r="50" spans="1:3" s="16" customFormat="1" ht="12.75" x14ac:dyDescent="0.2">
      <c r="A50" s="17" t="s">
        <v>84</v>
      </c>
      <c r="B50" s="21" t="s">
        <v>85</v>
      </c>
      <c r="C50" s="31"/>
    </row>
    <row r="51" spans="1:3" s="16" customFormat="1" ht="13.5" thickBot="1" x14ac:dyDescent="0.25">
      <c r="A51" s="17" t="s">
        <v>86</v>
      </c>
      <c r="B51" s="21" t="s">
        <v>87</v>
      </c>
      <c r="C51" s="31">
        <v>1500000</v>
      </c>
    </row>
    <row r="52" spans="1:3" s="16" customFormat="1" ht="13.5" thickBot="1" x14ac:dyDescent="0.25">
      <c r="A52" s="13">
        <v>43</v>
      </c>
      <c r="B52" s="14" t="s">
        <v>88</v>
      </c>
      <c r="C52" s="15">
        <f>SUM(C53:C57)</f>
        <v>60000000</v>
      </c>
    </row>
    <row r="53" spans="1:3" s="16" customFormat="1" ht="12.75" x14ac:dyDescent="0.2">
      <c r="A53" s="17" t="s">
        <v>89</v>
      </c>
      <c r="B53" s="18" t="s">
        <v>90</v>
      </c>
      <c r="C53" s="32"/>
    </row>
    <row r="54" spans="1:3" s="16" customFormat="1" ht="12.75" x14ac:dyDescent="0.2">
      <c r="A54" s="17" t="s">
        <v>91</v>
      </c>
      <c r="B54" s="20" t="s">
        <v>92</v>
      </c>
      <c r="C54" s="30"/>
    </row>
    <row r="55" spans="1:3" s="16" customFormat="1" ht="12.75" x14ac:dyDescent="0.2">
      <c r="A55" s="17" t="s">
        <v>93</v>
      </c>
      <c r="B55" s="20" t="s">
        <v>94</v>
      </c>
      <c r="C55" s="30"/>
    </row>
    <row r="56" spans="1:3" s="16" customFormat="1" ht="12.75" x14ac:dyDescent="0.2">
      <c r="A56" s="17" t="s">
        <v>95</v>
      </c>
      <c r="B56" s="20" t="s">
        <v>96</v>
      </c>
      <c r="C56" s="30">
        <v>60000000</v>
      </c>
    </row>
    <row r="57" spans="1:3" s="16" customFormat="1" ht="13.5" thickBot="1" x14ac:dyDescent="0.25">
      <c r="A57" s="17" t="s">
        <v>97</v>
      </c>
      <c r="B57" s="21" t="s">
        <v>98</v>
      </c>
      <c r="C57" s="31"/>
    </row>
    <row r="58" spans="1:3" s="16" customFormat="1" ht="13.5" thickBot="1" x14ac:dyDescent="0.25">
      <c r="A58" s="13">
        <v>49</v>
      </c>
      <c r="B58" s="14" t="s">
        <v>99</v>
      </c>
      <c r="C58" s="15">
        <f>SUM(C59:C61)</f>
        <v>0</v>
      </c>
    </row>
    <row r="59" spans="1:3" s="16" customFormat="1" ht="12.75" x14ac:dyDescent="0.2">
      <c r="A59" s="17" t="s">
        <v>100</v>
      </c>
      <c r="B59" s="18" t="s">
        <v>101</v>
      </c>
      <c r="C59" s="19"/>
    </row>
    <row r="60" spans="1:3" s="16" customFormat="1" ht="12.75" x14ac:dyDescent="0.2">
      <c r="A60" s="17" t="s">
        <v>102</v>
      </c>
      <c r="B60" s="20" t="s">
        <v>103</v>
      </c>
      <c r="C60" s="25"/>
    </row>
    <row r="61" spans="1:3" s="16" customFormat="1" ht="12.75" x14ac:dyDescent="0.2">
      <c r="A61" s="17" t="s">
        <v>104</v>
      </c>
      <c r="B61" s="20" t="s">
        <v>105</v>
      </c>
      <c r="C61" s="25"/>
    </row>
    <row r="62" spans="1:3" s="16" customFormat="1" ht="12.75" x14ac:dyDescent="0.2">
      <c r="A62" s="33" t="s">
        <v>106</v>
      </c>
      <c r="B62" s="20" t="s">
        <v>107</v>
      </c>
      <c r="C62" s="25"/>
    </row>
    <row r="63" spans="1:3" s="16" customFormat="1" ht="13.5" thickBot="1" x14ac:dyDescent="0.25">
      <c r="A63" s="34">
        <v>54</v>
      </c>
      <c r="B63" s="35" t="s">
        <v>108</v>
      </c>
      <c r="C63" s="36">
        <f>SUM(C64:C66)</f>
        <v>1511654</v>
      </c>
    </row>
    <row r="64" spans="1:3" s="16" customFormat="1" ht="12.75" x14ac:dyDescent="0.2">
      <c r="A64" s="17" t="s">
        <v>109</v>
      </c>
      <c r="B64" s="18" t="s">
        <v>110</v>
      </c>
      <c r="C64" s="30"/>
    </row>
    <row r="65" spans="1:3" s="16" customFormat="1" ht="12.75" x14ac:dyDescent="0.2">
      <c r="A65" s="17" t="s">
        <v>111</v>
      </c>
      <c r="B65" s="20" t="s">
        <v>112</v>
      </c>
      <c r="C65" s="30">
        <v>1511654</v>
      </c>
    </row>
    <row r="66" spans="1:3" s="16" customFormat="1" ht="12.75" x14ac:dyDescent="0.2">
      <c r="A66" s="17" t="s">
        <v>113</v>
      </c>
      <c r="B66" s="20" t="s">
        <v>114</v>
      </c>
      <c r="C66" s="30"/>
    </row>
    <row r="67" spans="1:3" s="16" customFormat="1" ht="13.5" thickBot="1" x14ac:dyDescent="0.25">
      <c r="A67" s="17" t="s">
        <v>115</v>
      </c>
      <c r="B67" s="21" t="s">
        <v>116</v>
      </c>
      <c r="C67" s="30"/>
    </row>
    <row r="68" spans="1:3" s="16" customFormat="1" ht="13.5" thickBot="1" x14ac:dyDescent="0.25">
      <c r="A68" s="13">
        <v>59</v>
      </c>
      <c r="B68" s="14" t="s">
        <v>117</v>
      </c>
      <c r="C68" s="27">
        <f>+C10+C25+C32+C40+C52+C58+C63</f>
        <v>1131072914</v>
      </c>
    </row>
    <row r="69" spans="1:3" s="16" customFormat="1" ht="13.5" thickBot="1" x14ac:dyDescent="0.25">
      <c r="A69" s="37">
        <v>60</v>
      </c>
      <c r="B69" s="38" t="s">
        <v>118</v>
      </c>
      <c r="C69" s="15">
        <f>SUM(C70:C72)</f>
        <v>0</v>
      </c>
    </row>
    <row r="70" spans="1:3" s="16" customFormat="1" ht="12.75" x14ac:dyDescent="0.2">
      <c r="A70" s="17" t="s">
        <v>119</v>
      </c>
      <c r="B70" s="18" t="s">
        <v>120</v>
      </c>
      <c r="C70" s="30"/>
    </row>
    <row r="71" spans="1:3" s="16" customFormat="1" ht="12.75" x14ac:dyDescent="0.2">
      <c r="A71" s="17" t="s">
        <v>121</v>
      </c>
      <c r="B71" s="20" t="s">
        <v>122</v>
      </c>
      <c r="C71" s="30"/>
    </row>
    <row r="72" spans="1:3" s="16" customFormat="1" ht="13.5" thickBot="1" x14ac:dyDescent="0.25">
      <c r="A72" s="17" t="s">
        <v>123</v>
      </c>
      <c r="B72" s="39" t="s">
        <v>124</v>
      </c>
      <c r="C72" s="30"/>
    </row>
    <row r="73" spans="1:3" s="16" customFormat="1" ht="13.5" thickBot="1" x14ac:dyDescent="0.25">
      <c r="A73" s="37">
        <v>64</v>
      </c>
      <c r="B73" s="38" t="s">
        <v>125</v>
      </c>
      <c r="C73" s="15">
        <f>SUM(C74:C77)</f>
        <v>0</v>
      </c>
    </row>
    <row r="74" spans="1:3" s="16" customFormat="1" ht="12.75" x14ac:dyDescent="0.2">
      <c r="A74" s="17" t="s">
        <v>126</v>
      </c>
      <c r="B74" s="18" t="s">
        <v>127</v>
      </c>
      <c r="C74" s="30"/>
    </row>
    <row r="75" spans="1:3" s="16" customFormat="1" ht="12.75" x14ac:dyDescent="0.2">
      <c r="A75" s="17" t="s">
        <v>128</v>
      </c>
      <c r="B75" s="20" t="s">
        <v>129</v>
      </c>
      <c r="C75" s="30"/>
    </row>
    <row r="76" spans="1:3" s="16" customFormat="1" ht="12.75" x14ac:dyDescent="0.2">
      <c r="A76" s="17" t="s">
        <v>130</v>
      </c>
      <c r="B76" s="21" t="s">
        <v>131</v>
      </c>
      <c r="C76" s="31"/>
    </row>
    <row r="77" spans="1:3" s="16" customFormat="1" ht="13.5" thickBot="1" x14ac:dyDescent="0.25">
      <c r="A77" s="17" t="s">
        <v>132</v>
      </c>
      <c r="B77" s="40" t="s">
        <v>133</v>
      </c>
      <c r="C77" s="41"/>
    </row>
    <row r="78" spans="1:3" s="16" customFormat="1" ht="13.5" thickBot="1" x14ac:dyDescent="0.25">
      <c r="A78" s="37">
        <v>69</v>
      </c>
      <c r="B78" s="38" t="s">
        <v>134</v>
      </c>
      <c r="C78" s="15">
        <f>SUM(C79:C80)</f>
        <v>75576095</v>
      </c>
    </row>
    <row r="79" spans="1:3" s="16" customFormat="1" ht="12.75" x14ac:dyDescent="0.2">
      <c r="A79" s="17" t="s">
        <v>135</v>
      </c>
      <c r="B79" s="42" t="s">
        <v>136</v>
      </c>
      <c r="C79" s="43">
        <v>75576095</v>
      </c>
    </row>
    <row r="80" spans="1:3" s="16" customFormat="1" ht="13.5" thickBot="1" x14ac:dyDescent="0.25">
      <c r="A80" s="17" t="s">
        <v>137</v>
      </c>
      <c r="B80" s="40" t="s">
        <v>138</v>
      </c>
      <c r="C80" s="41"/>
    </row>
    <row r="81" spans="1:12" s="16" customFormat="1" ht="13.5" thickBot="1" x14ac:dyDescent="0.25">
      <c r="A81" s="37">
        <v>72</v>
      </c>
      <c r="B81" s="38" t="s">
        <v>139</v>
      </c>
      <c r="C81" s="15">
        <f>SUM(C82:C84)</f>
        <v>0</v>
      </c>
    </row>
    <row r="82" spans="1:12" s="16" customFormat="1" ht="12.75" x14ac:dyDescent="0.2">
      <c r="A82" s="17" t="s">
        <v>140</v>
      </c>
      <c r="B82" s="18" t="s">
        <v>141</v>
      </c>
      <c r="C82" s="30"/>
    </row>
    <row r="83" spans="1:12" s="16" customFormat="1" ht="12.75" x14ac:dyDescent="0.2">
      <c r="A83" s="17" t="s">
        <v>142</v>
      </c>
      <c r="B83" s="20" t="s">
        <v>143</v>
      </c>
      <c r="C83" s="30"/>
    </row>
    <row r="84" spans="1:12" s="16" customFormat="1" ht="13.5" thickBot="1" x14ac:dyDescent="0.25">
      <c r="A84" s="44" t="s">
        <v>144</v>
      </c>
      <c r="B84" s="40" t="s">
        <v>145</v>
      </c>
      <c r="C84" s="41"/>
    </row>
    <row r="85" spans="1:12" s="16" customFormat="1" ht="13.5" thickBot="1" x14ac:dyDescent="0.25">
      <c r="A85" s="45" t="s">
        <v>146</v>
      </c>
      <c r="B85" s="38" t="s">
        <v>147</v>
      </c>
      <c r="C85" s="15">
        <f>SUM(C86:C89)</f>
        <v>0</v>
      </c>
    </row>
    <row r="86" spans="1:12" s="16" customFormat="1" ht="12.75" x14ac:dyDescent="0.2">
      <c r="A86" s="17" t="s">
        <v>148</v>
      </c>
      <c r="B86" s="18" t="s">
        <v>149</v>
      </c>
      <c r="C86" s="30"/>
    </row>
    <row r="87" spans="1:12" s="16" customFormat="1" ht="12.75" x14ac:dyDescent="0.2">
      <c r="A87" s="17" t="s">
        <v>150</v>
      </c>
      <c r="B87" s="20" t="s">
        <v>151</v>
      </c>
      <c r="C87" s="30"/>
    </row>
    <row r="88" spans="1:12" s="16" customFormat="1" ht="12.75" x14ac:dyDescent="0.2">
      <c r="A88" s="17" t="s">
        <v>152</v>
      </c>
      <c r="B88" s="20" t="s">
        <v>153</v>
      </c>
      <c r="C88" s="30"/>
      <c r="L88" s="46"/>
    </row>
    <row r="89" spans="1:12" s="16" customFormat="1" ht="13.5" thickBot="1" x14ac:dyDescent="0.25">
      <c r="A89" s="44" t="s">
        <v>154</v>
      </c>
      <c r="B89" s="21" t="s">
        <v>155</v>
      </c>
      <c r="C89" s="30"/>
    </row>
    <row r="90" spans="1:12" s="16" customFormat="1" ht="13.5" thickBot="1" x14ac:dyDescent="0.25">
      <c r="A90" s="45" t="s">
        <v>156</v>
      </c>
      <c r="B90" s="38" t="s">
        <v>157</v>
      </c>
      <c r="C90" s="47"/>
    </row>
    <row r="91" spans="1:12" s="16" customFormat="1" ht="13.5" thickBot="1" x14ac:dyDescent="0.25">
      <c r="A91" s="48" t="s">
        <v>158</v>
      </c>
      <c r="B91" s="38" t="s">
        <v>159</v>
      </c>
      <c r="C91" s="47"/>
    </row>
    <row r="92" spans="1:12" s="16" customFormat="1" ht="13.5" thickBot="1" x14ac:dyDescent="0.25">
      <c r="A92" s="45" t="s">
        <v>160</v>
      </c>
      <c r="B92" s="49" t="s">
        <v>161</v>
      </c>
      <c r="C92" s="27">
        <f>+C69+C73+C78+C81+C85+C90+C91</f>
        <v>75576095</v>
      </c>
    </row>
    <row r="93" spans="1:12" s="16" customFormat="1" ht="13.5" thickBot="1" x14ac:dyDescent="0.25">
      <c r="A93" s="50" t="s">
        <v>162</v>
      </c>
      <c r="B93" s="51" t="s">
        <v>163</v>
      </c>
      <c r="C93" s="27">
        <f>+C68+C92</f>
        <v>1206649009</v>
      </c>
    </row>
    <row r="94" spans="1:12" x14ac:dyDescent="0.25">
      <c r="A94" s="52"/>
      <c r="B94" s="53"/>
      <c r="C94" s="54"/>
    </row>
    <row r="95" spans="1:12" x14ac:dyDescent="0.25">
      <c r="A95" s="666" t="s">
        <v>164</v>
      </c>
      <c r="B95" s="666"/>
      <c r="C95" s="666"/>
    </row>
    <row r="96" spans="1:12" ht="16.5" thickBot="1" x14ac:dyDescent="0.3">
      <c r="A96" s="668"/>
      <c r="B96" s="668"/>
      <c r="C96" s="56" t="str">
        <f>C7</f>
        <v>Forintban!</v>
      </c>
    </row>
    <row r="97" spans="1:3" s="12" customFormat="1" ht="26.25" thickBot="1" x14ac:dyDescent="0.25">
      <c r="A97" s="57" t="s">
        <v>4</v>
      </c>
      <c r="B97" s="58" t="s">
        <v>165</v>
      </c>
      <c r="C97" s="59" t="str">
        <f>+C8</f>
        <v>2025. évi előirányzat</v>
      </c>
    </row>
    <row r="98" spans="1:3" ht="12.75" customHeight="1" thickBot="1" x14ac:dyDescent="0.3">
      <c r="A98" s="60"/>
      <c r="B98" s="58" t="s">
        <v>6</v>
      </c>
      <c r="C98" s="61" t="s">
        <v>7</v>
      </c>
    </row>
    <row r="99" spans="1:3" ht="12.75" customHeight="1" thickBot="1" x14ac:dyDescent="0.3">
      <c r="A99" s="45">
        <v>1</v>
      </c>
      <c r="B99" s="62" t="s">
        <v>166</v>
      </c>
      <c r="C99" s="63">
        <f>C100+C101+C102+C103+C104</f>
        <v>982793665</v>
      </c>
    </row>
    <row r="100" spans="1:3" s="16" customFormat="1" ht="12.75" customHeight="1" x14ac:dyDescent="0.2">
      <c r="A100" s="17" t="s">
        <v>9</v>
      </c>
      <c r="B100" s="20" t="s">
        <v>167</v>
      </c>
      <c r="C100" s="30">
        <v>400488727</v>
      </c>
    </row>
    <row r="101" spans="1:3" s="16" customFormat="1" ht="12.75" customHeight="1" x14ac:dyDescent="0.2">
      <c r="A101" s="17" t="s">
        <v>11</v>
      </c>
      <c r="B101" s="20" t="s">
        <v>168</v>
      </c>
      <c r="C101" s="30">
        <v>57230699</v>
      </c>
    </row>
    <row r="102" spans="1:3" s="16" customFormat="1" ht="12.75" customHeight="1" x14ac:dyDescent="0.2">
      <c r="A102" s="17" t="s">
        <v>13</v>
      </c>
      <c r="B102" s="20" t="s">
        <v>169</v>
      </c>
      <c r="C102" s="30">
        <v>336753908</v>
      </c>
    </row>
    <row r="103" spans="1:3" s="16" customFormat="1" ht="12.75" customHeight="1" x14ac:dyDescent="0.2">
      <c r="A103" s="17" t="s">
        <v>15</v>
      </c>
      <c r="B103" s="20" t="s">
        <v>170</v>
      </c>
      <c r="C103" s="30">
        <v>21973000</v>
      </c>
    </row>
    <row r="104" spans="1:3" s="16" customFormat="1" ht="12.75" customHeight="1" x14ac:dyDescent="0.2">
      <c r="A104" s="17" t="s">
        <v>17</v>
      </c>
      <c r="B104" s="20" t="s">
        <v>171</v>
      </c>
      <c r="C104" s="30">
        <f>SUM(C105:C117)</f>
        <v>166347331</v>
      </c>
    </row>
    <row r="105" spans="1:3" s="16" customFormat="1" ht="12.75" customHeight="1" x14ac:dyDescent="0.2">
      <c r="A105" s="17" t="s">
        <v>19</v>
      </c>
      <c r="B105" s="20" t="s">
        <v>172</v>
      </c>
      <c r="C105" s="30"/>
    </row>
    <row r="106" spans="1:3" s="16" customFormat="1" ht="12.75" customHeight="1" x14ac:dyDescent="0.2">
      <c r="A106" s="17" t="s">
        <v>21</v>
      </c>
      <c r="B106" s="20" t="s">
        <v>173</v>
      </c>
      <c r="C106" s="30">
        <v>50491195</v>
      </c>
    </row>
    <row r="107" spans="1:3" s="16" customFormat="1" ht="12.75" customHeight="1" x14ac:dyDescent="0.2">
      <c r="A107" s="17" t="s">
        <v>23</v>
      </c>
      <c r="B107" s="20" t="s">
        <v>174</v>
      </c>
      <c r="C107" s="30"/>
    </row>
    <row r="108" spans="1:3" s="16" customFormat="1" ht="12.75" customHeight="1" x14ac:dyDescent="0.2">
      <c r="A108" s="17" t="s">
        <v>25</v>
      </c>
      <c r="B108" s="20" t="s">
        <v>175</v>
      </c>
      <c r="C108" s="30"/>
    </row>
    <row r="109" spans="1:3" s="16" customFormat="1" ht="12.75" customHeight="1" x14ac:dyDescent="0.2">
      <c r="A109" s="17" t="s">
        <v>27</v>
      </c>
      <c r="B109" s="20" t="s">
        <v>176</v>
      </c>
      <c r="C109" s="30"/>
    </row>
    <row r="110" spans="1:3" s="16" customFormat="1" ht="12.75" customHeight="1" x14ac:dyDescent="0.2">
      <c r="A110" s="17" t="s">
        <v>29</v>
      </c>
      <c r="B110" s="20" t="s">
        <v>177</v>
      </c>
      <c r="C110" s="30"/>
    </row>
    <row r="111" spans="1:3" s="16" customFormat="1" ht="12.75" customHeight="1" x14ac:dyDescent="0.2">
      <c r="A111" s="17" t="s">
        <v>31</v>
      </c>
      <c r="B111" s="20" t="s">
        <v>178</v>
      </c>
      <c r="C111" s="30">
        <v>3746136</v>
      </c>
    </row>
    <row r="112" spans="1:3" s="16" customFormat="1" ht="12.75" customHeight="1" x14ac:dyDescent="0.2">
      <c r="A112" s="17" t="s">
        <v>33</v>
      </c>
      <c r="B112" s="20" t="s">
        <v>179</v>
      </c>
      <c r="C112" s="30"/>
    </row>
    <row r="113" spans="1:3" s="16" customFormat="1" ht="12.75" customHeight="1" x14ac:dyDescent="0.2">
      <c r="A113" s="17" t="s">
        <v>35</v>
      </c>
      <c r="B113" s="20" t="s">
        <v>180</v>
      </c>
      <c r="C113" s="30"/>
    </row>
    <row r="114" spans="1:3" s="16" customFormat="1" ht="12.75" customHeight="1" x14ac:dyDescent="0.2">
      <c r="A114" s="17" t="s">
        <v>181</v>
      </c>
      <c r="B114" s="20" t="s">
        <v>182</v>
      </c>
      <c r="C114" s="30"/>
    </row>
    <row r="115" spans="1:3" s="16" customFormat="1" ht="12.75" customHeight="1" x14ac:dyDescent="0.2">
      <c r="A115" s="17" t="s">
        <v>38</v>
      </c>
      <c r="B115" s="20" t="s">
        <v>183</v>
      </c>
      <c r="C115" s="30"/>
    </row>
    <row r="116" spans="1:3" s="16" customFormat="1" ht="12.75" customHeight="1" x14ac:dyDescent="0.2">
      <c r="A116" s="17" t="s">
        <v>40</v>
      </c>
      <c r="B116" s="20" t="s">
        <v>184</v>
      </c>
      <c r="C116" s="30">
        <v>94110000</v>
      </c>
    </row>
    <row r="117" spans="1:3" s="16" customFormat="1" ht="12.75" customHeight="1" x14ac:dyDescent="0.2">
      <c r="A117" s="17" t="s">
        <v>42</v>
      </c>
      <c r="B117" s="20" t="s">
        <v>185</v>
      </c>
      <c r="C117" s="30">
        <v>18000000</v>
      </c>
    </row>
    <row r="118" spans="1:3" s="16" customFormat="1" ht="12.75" customHeight="1" x14ac:dyDescent="0.2">
      <c r="A118" s="17" t="s">
        <v>44</v>
      </c>
      <c r="B118" s="20" t="s">
        <v>186</v>
      </c>
      <c r="C118" s="30">
        <v>8000000</v>
      </c>
    </row>
    <row r="119" spans="1:3" s="16" customFormat="1" ht="12.75" customHeight="1" thickBot="1" x14ac:dyDescent="0.25">
      <c r="A119" s="17" t="s">
        <v>46</v>
      </c>
      <c r="B119" s="20" t="s">
        <v>187</v>
      </c>
      <c r="C119" s="30">
        <v>10000000</v>
      </c>
    </row>
    <row r="120" spans="1:3" ht="12.75" customHeight="1" thickBot="1" x14ac:dyDescent="0.3">
      <c r="A120" s="45" t="s">
        <v>48</v>
      </c>
      <c r="B120" s="64" t="s">
        <v>188</v>
      </c>
      <c r="C120" s="65">
        <f>+C121+C123+C125</f>
        <v>213485500</v>
      </c>
    </row>
    <row r="121" spans="1:3" ht="12.75" customHeight="1" x14ac:dyDescent="0.25">
      <c r="A121" s="17">
        <v>23</v>
      </c>
      <c r="B121" s="66" t="s">
        <v>189</v>
      </c>
      <c r="C121" s="19">
        <v>100675500</v>
      </c>
    </row>
    <row r="122" spans="1:3" ht="12.75" customHeight="1" x14ac:dyDescent="0.25">
      <c r="A122" s="17" t="s">
        <v>51</v>
      </c>
      <c r="B122" s="67" t="s">
        <v>190</v>
      </c>
      <c r="C122" s="19">
        <v>3500000</v>
      </c>
    </row>
    <row r="123" spans="1:3" ht="12.75" customHeight="1" x14ac:dyDescent="0.25">
      <c r="A123" s="17" t="s">
        <v>53</v>
      </c>
      <c r="B123" s="67" t="s">
        <v>191</v>
      </c>
      <c r="C123" s="25">
        <v>103310000</v>
      </c>
    </row>
    <row r="124" spans="1:3" ht="12.75" customHeight="1" x14ac:dyDescent="0.25">
      <c r="A124" s="33" t="s">
        <v>55</v>
      </c>
      <c r="B124" s="66" t="s">
        <v>192</v>
      </c>
      <c r="C124" s="68">
        <v>99500000</v>
      </c>
    </row>
    <row r="125" spans="1:3" ht="12.75" customHeight="1" x14ac:dyDescent="0.25">
      <c r="A125" s="33" t="s">
        <v>57</v>
      </c>
      <c r="B125" s="21" t="s">
        <v>193</v>
      </c>
      <c r="C125" s="68">
        <f>SUM(C126:C133)</f>
        <v>9500000</v>
      </c>
    </row>
    <row r="126" spans="1:3" ht="12.75" customHeight="1" x14ac:dyDescent="0.25">
      <c r="A126" s="17" t="s">
        <v>59</v>
      </c>
      <c r="B126" s="20" t="s">
        <v>194</v>
      </c>
      <c r="C126" s="68"/>
    </row>
    <row r="127" spans="1:3" ht="12.75" customHeight="1" x14ac:dyDescent="0.25">
      <c r="A127" s="17" t="s">
        <v>61</v>
      </c>
      <c r="B127" s="69" t="s">
        <v>195</v>
      </c>
      <c r="C127" s="68"/>
    </row>
    <row r="128" spans="1:3" ht="12.75" customHeight="1" x14ac:dyDescent="0.25">
      <c r="A128" s="17" t="s">
        <v>63</v>
      </c>
      <c r="B128" s="70" t="s">
        <v>177</v>
      </c>
      <c r="C128" s="68"/>
    </row>
    <row r="129" spans="1:3" ht="12.75" customHeight="1" x14ac:dyDescent="0.25">
      <c r="A129" s="17" t="s">
        <v>196</v>
      </c>
      <c r="B129" s="70" t="s">
        <v>197</v>
      </c>
      <c r="C129" s="68"/>
    </row>
    <row r="130" spans="1:3" ht="12.75" customHeight="1" x14ac:dyDescent="0.25">
      <c r="A130" s="17" t="s">
        <v>66</v>
      </c>
      <c r="B130" s="70" t="s">
        <v>198</v>
      </c>
      <c r="C130" s="68"/>
    </row>
    <row r="131" spans="1:3" ht="12.75" customHeight="1" x14ac:dyDescent="0.25">
      <c r="A131" s="17" t="s">
        <v>68</v>
      </c>
      <c r="B131" s="70" t="s">
        <v>180</v>
      </c>
      <c r="C131" s="68"/>
    </row>
    <row r="132" spans="1:3" ht="12.75" customHeight="1" x14ac:dyDescent="0.25">
      <c r="A132" s="17" t="s">
        <v>70</v>
      </c>
      <c r="B132" s="70" t="s">
        <v>199</v>
      </c>
      <c r="C132" s="68"/>
    </row>
    <row r="133" spans="1:3" ht="12.75" customHeight="1" thickBot="1" x14ac:dyDescent="0.3">
      <c r="A133" s="17">
        <v>35</v>
      </c>
      <c r="B133" s="70" t="s">
        <v>200</v>
      </c>
      <c r="C133" s="71">
        <v>9500000</v>
      </c>
    </row>
    <row r="134" spans="1:3" ht="12.75" customHeight="1" thickBot="1" x14ac:dyDescent="0.3">
      <c r="A134" s="45">
        <v>36</v>
      </c>
      <c r="B134" s="72" t="s">
        <v>201</v>
      </c>
      <c r="C134" s="15">
        <f>+C99+C120</f>
        <v>1196279165</v>
      </c>
    </row>
    <row r="135" spans="1:3" ht="12.75" customHeight="1" thickBot="1" x14ac:dyDescent="0.3">
      <c r="A135" s="45">
        <v>37</v>
      </c>
      <c r="B135" s="72" t="s">
        <v>202</v>
      </c>
      <c r="C135" s="15">
        <f>+C136+C137+C138</f>
        <v>0</v>
      </c>
    </row>
    <row r="136" spans="1:3" ht="12.75" customHeight="1" x14ac:dyDescent="0.25">
      <c r="A136" s="17">
        <v>38</v>
      </c>
      <c r="B136" s="67" t="s">
        <v>203</v>
      </c>
      <c r="C136" s="68"/>
    </row>
    <row r="137" spans="1:3" ht="12.75" customHeight="1" x14ac:dyDescent="0.25">
      <c r="A137" s="17" t="s">
        <v>80</v>
      </c>
      <c r="B137" s="67" t="s">
        <v>204</v>
      </c>
      <c r="C137" s="68"/>
    </row>
    <row r="138" spans="1:3" ht="12.75" customHeight="1" thickBot="1" x14ac:dyDescent="0.3">
      <c r="A138" s="17" t="s">
        <v>82</v>
      </c>
      <c r="B138" s="67" t="s">
        <v>205</v>
      </c>
      <c r="C138" s="68"/>
    </row>
    <row r="139" spans="1:3" ht="12.75" customHeight="1" thickBot="1" x14ac:dyDescent="0.3">
      <c r="A139" s="45">
        <v>41</v>
      </c>
      <c r="B139" s="72" t="s">
        <v>206</v>
      </c>
      <c r="C139" s="15">
        <f>SUM(C140:C145)</f>
        <v>0</v>
      </c>
    </row>
    <row r="140" spans="1:3" ht="12.75" customHeight="1" x14ac:dyDescent="0.25">
      <c r="A140" s="17">
        <v>42</v>
      </c>
      <c r="B140" s="73" t="s">
        <v>207</v>
      </c>
      <c r="C140" s="68"/>
    </row>
    <row r="141" spans="1:3" ht="12.75" customHeight="1" x14ac:dyDescent="0.25">
      <c r="A141" s="17">
        <v>43</v>
      </c>
      <c r="B141" s="73" t="s">
        <v>208</v>
      </c>
      <c r="C141" s="68"/>
    </row>
    <row r="142" spans="1:3" ht="12.75" customHeight="1" x14ac:dyDescent="0.25">
      <c r="A142" s="17" t="s">
        <v>89</v>
      </c>
      <c r="B142" s="73" t="s">
        <v>209</v>
      </c>
      <c r="C142" s="68"/>
    </row>
    <row r="143" spans="1:3" ht="12.75" customHeight="1" x14ac:dyDescent="0.25">
      <c r="A143" s="17" t="s">
        <v>91</v>
      </c>
      <c r="B143" s="73" t="s">
        <v>210</v>
      </c>
      <c r="C143" s="68"/>
    </row>
    <row r="144" spans="1:3" ht="12.75" customHeight="1" x14ac:dyDescent="0.25">
      <c r="A144" s="17" t="s">
        <v>93</v>
      </c>
      <c r="B144" s="74" t="s">
        <v>211</v>
      </c>
      <c r="C144" s="71"/>
    </row>
    <row r="145" spans="1:9" ht="12.75" customHeight="1" thickBot="1" x14ac:dyDescent="0.3">
      <c r="A145" s="75">
        <v>47</v>
      </c>
      <c r="B145" s="76" t="s">
        <v>212</v>
      </c>
      <c r="C145" s="77"/>
    </row>
    <row r="146" spans="1:9" ht="12.75" customHeight="1" thickBot="1" x14ac:dyDescent="0.3">
      <c r="A146" s="45">
        <v>48</v>
      </c>
      <c r="B146" s="72" t="s">
        <v>213</v>
      </c>
      <c r="C146" s="27">
        <f>+C147+C148+C149+C150</f>
        <v>10369844</v>
      </c>
    </row>
    <row r="147" spans="1:9" ht="12.75" customHeight="1" x14ac:dyDescent="0.25">
      <c r="A147" s="17">
        <v>49</v>
      </c>
      <c r="B147" s="73" t="s">
        <v>214</v>
      </c>
      <c r="C147" s="68"/>
    </row>
    <row r="148" spans="1:9" ht="12.75" customHeight="1" x14ac:dyDescent="0.25">
      <c r="A148" s="17" t="s">
        <v>100</v>
      </c>
      <c r="B148" s="73" t="s">
        <v>215</v>
      </c>
      <c r="C148" s="68">
        <v>10369844</v>
      </c>
    </row>
    <row r="149" spans="1:9" ht="12.75" customHeight="1" x14ac:dyDescent="0.25">
      <c r="A149" s="17" t="s">
        <v>102</v>
      </c>
      <c r="B149" s="74" t="s">
        <v>216</v>
      </c>
      <c r="C149" s="71"/>
    </row>
    <row r="150" spans="1:9" ht="12.75" customHeight="1" thickBot="1" x14ac:dyDescent="0.3">
      <c r="A150" s="44">
        <v>52</v>
      </c>
      <c r="B150" s="76" t="s">
        <v>217</v>
      </c>
      <c r="C150" s="77"/>
    </row>
    <row r="151" spans="1:9" ht="12.75" customHeight="1" thickBot="1" x14ac:dyDescent="0.3">
      <c r="A151" s="45">
        <v>53</v>
      </c>
      <c r="B151" s="72" t="s">
        <v>218</v>
      </c>
      <c r="C151" s="78">
        <f>SUM(C152:C156)</f>
        <v>0</v>
      </c>
    </row>
    <row r="152" spans="1:9" ht="12.75" customHeight="1" x14ac:dyDescent="0.25">
      <c r="A152" s="17">
        <v>54</v>
      </c>
      <c r="B152" s="73" t="s">
        <v>219</v>
      </c>
      <c r="C152" s="68"/>
    </row>
    <row r="153" spans="1:9" ht="12.75" customHeight="1" x14ac:dyDescent="0.25">
      <c r="A153" s="17">
        <v>55</v>
      </c>
      <c r="B153" s="73" t="s">
        <v>220</v>
      </c>
      <c r="C153" s="68"/>
    </row>
    <row r="154" spans="1:9" ht="12.75" customHeight="1" x14ac:dyDescent="0.25">
      <c r="A154" s="17" t="s">
        <v>111</v>
      </c>
      <c r="B154" s="73" t="s">
        <v>221</v>
      </c>
      <c r="C154" s="68"/>
    </row>
    <row r="155" spans="1:9" ht="12.75" customHeight="1" x14ac:dyDescent="0.25">
      <c r="A155" s="17" t="s">
        <v>113</v>
      </c>
      <c r="B155" s="73" t="s">
        <v>222</v>
      </c>
      <c r="C155" s="68"/>
    </row>
    <row r="156" spans="1:9" ht="12.75" customHeight="1" thickBot="1" x14ac:dyDescent="0.3">
      <c r="A156" s="17" t="s">
        <v>115</v>
      </c>
      <c r="B156" s="73" t="s">
        <v>223</v>
      </c>
      <c r="C156" s="68"/>
    </row>
    <row r="157" spans="1:9" ht="12.75" customHeight="1" thickBot="1" x14ac:dyDescent="0.3">
      <c r="A157" s="45">
        <v>59</v>
      </c>
      <c r="B157" s="72" t="s">
        <v>224</v>
      </c>
      <c r="C157" s="79"/>
    </row>
    <row r="158" spans="1:9" ht="12.75" customHeight="1" thickBot="1" x14ac:dyDescent="0.3">
      <c r="A158" s="45">
        <v>60</v>
      </c>
      <c r="B158" s="72" t="s">
        <v>225</v>
      </c>
      <c r="C158" s="79"/>
      <c r="F158" s="80"/>
      <c r="G158" s="81"/>
      <c r="H158" s="81"/>
      <c r="I158" s="81"/>
    </row>
    <row r="159" spans="1:9" s="16" customFormat="1" ht="12.75" customHeight="1" thickBot="1" x14ac:dyDescent="0.3">
      <c r="A159" s="45">
        <v>61</v>
      </c>
      <c r="B159" s="72" t="s">
        <v>226</v>
      </c>
      <c r="C159" s="82">
        <f>+C135+C139+C146+C151+C157+C158</f>
        <v>10369844</v>
      </c>
      <c r="E159" s="2"/>
    </row>
    <row r="160" spans="1:9" ht="12.75" customHeight="1" thickBot="1" x14ac:dyDescent="0.3">
      <c r="A160" s="45">
        <v>62</v>
      </c>
      <c r="B160" s="83" t="s">
        <v>227</v>
      </c>
      <c r="C160" s="82">
        <f>+C134+C159</f>
        <v>1206649009</v>
      </c>
    </row>
    <row r="161" spans="1:3" x14ac:dyDescent="0.25">
      <c r="A161" s="84"/>
      <c r="B161" s="85"/>
      <c r="C161" s="86">
        <f>C93-C160</f>
        <v>0</v>
      </c>
    </row>
    <row r="162" spans="1:3" x14ac:dyDescent="0.25">
      <c r="A162" s="667" t="s">
        <v>228</v>
      </c>
      <c r="B162" s="667"/>
      <c r="C162" s="667"/>
    </row>
    <row r="163" spans="1:3" ht="16.5" thickBot="1" x14ac:dyDescent="0.3">
      <c r="A163" s="668"/>
      <c r="B163" s="668"/>
      <c r="C163" s="56" t="str">
        <f>C96</f>
        <v>Forintban!</v>
      </c>
    </row>
    <row r="164" spans="1:3" ht="21.75" thickBot="1" x14ac:dyDescent="0.3">
      <c r="A164" s="13">
        <v>1</v>
      </c>
      <c r="B164" s="87" t="s">
        <v>229</v>
      </c>
      <c r="C164" s="15">
        <f>+C68-C134</f>
        <v>-65206251</v>
      </c>
    </row>
    <row r="165" spans="1:3" ht="32.25" thickBot="1" x14ac:dyDescent="0.3">
      <c r="A165" s="13">
        <v>2</v>
      </c>
      <c r="B165" s="87" t="s">
        <v>230</v>
      </c>
      <c r="C165" s="15">
        <f>C92-C159</f>
        <v>65206251</v>
      </c>
    </row>
    <row r="167" spans="1:3" x14ac:dyDescent="0.25">
      <c r="A167" s="663" t="s">
        <v>383</v>
      </c>
      <c r="B167" s="664"/>
      <c r="C167" s="664"/>
    </row>
    <row r="168" spans="1:3" x14ac:dyDescent="0.25">
      <c r="A168" s="663" t="str">
        <f>'KV_1.sz.mell.'!A3</f>
        <v>2025. ÉVI KÖLTSÉGVETÉS</v>
      </c>
      <c r="B168" s="664"/>
      <c r="C168" s="664"/>
    </row>
    <row r="169" spans="1:3" x14ac:dyDescent="0.25">
      <c r="A169" s="663" t="s">
        <v>231</v>
      </c>
      <c r="B169" s="664"/>
      <c r="C169" s="664"/>
    </row>
    <row r="170" spans="1:3" x14ac:dyDescent="0.25">
      <c r="A170" s="4"/>
      <c r="B170" s="4"/>
      <c r="C170" s="90"/>
    </row>
    <row r="171" spans="1:3" x14ac:dyDescent="0.25">
      <c r="A171" s="665" t="str">
        <f>'KV_1.sz.mell.'!A6</f>
        <v>B E V É T E L E K</v>
      </c>
      <c r="B171" s="665"/>
      <c r="C171" s="665"/>
    </row>
    <row r="172" spans="1:3" ht="16.5" thickBot="1" x14ac:dyDescent="0.3">
      <c r="A172" s="661"/>
      <c r="B172" s="661"/>
      <c r="C172" s="5" t="str">
        <f>'KV_1.sz.mell.'!C7</f>
        <v>Forintban!</v>
      </c>
    </row>
    <row r="173" spans="1:3" ht="24.75" thickBot="1" x14ac:dyDescent="0.3">
      <c r="A173" s="6" t="str">
        <f>'KV_1.sz.mell.'!A8</f>
        <v>Sor-
szám</v>
      </c>
      <c r="B173" s="7" t="str">
        <f>'KV_1.sz.mell.'!B8</f>
        <v>Bevételi jogcím</v>
      </c>
      <c r="C173" s="8" t="str">
        <f>'KV_1.sz.mell.'!C8</f>
        <v>2025. évi előirányzat</v>
      </c>
    </row>
    <row r="174" spans="1:3" ht="12.75" customHeight="1" thickBot="1" x14ac:dyDescent="0.3">
      <c r="A174" s="9"/>
      <c r="B174" s="10" t="str">
        <f>'KV_1.sz.mell.'!B9</f>
        <v>A</v>
      </c>
      <c r="C174" s="11" t="str">
        <f>'KV_1.sz.mell.'!C9</f>
        <v>B</v>
      </c>
    </row>
    <row r="175" spans="1:3" ht="12.75" customHeight="1" thickBot="1" x14ac:dyDescent="0.3">
      <c r="A175" s="13">
        <f>'KV_1.sz.mell.'!A10</f>
        <v>1</v>
      </c>
      <c r="B175" s="14" t="str">
        <f>'KV_1.sz.mell.'!B10</f>
        <v>Működési célú támogatások államháztartáson belülről (10+…+11+…+14)</v>
      </c>
      <c r="C175" s="15">
        <f>C184+C185+C186+C187+C188</f>
        <v>322705176</v>
      </c>
    </row>
    <row r="176" spans="1:3" ht="12.75" customHeight="1" x14ac:dyDescent="0.25">
      <c r="A176" s="17" t="str">
        <f>'KV_1.sz.mell.'!A11</f>
        <v>2</v>
      </c>
      <c r="B176" s="18" t="str">
        <f>'KV_1.sz.mell.'!B11</f>
        <v>Helyi önkormányzatok működésének általános támogatása</v>
      </c>
      <c r="C176" s="19">
        <f>'KV_1.sz.mell.'!C11</f>
        <v>73498900</v>
      </c>
    </row>
    <row r="177" spans="1:3" ht="12.75" customHeight="1" x14ac:dyDescent="0.25">
      <c r="A177" s="17" t="str">
        <f>'KV_1.sz.mell.'!A12</f>
        <v>3</v>
      </c>
      <c r="B177" s="18" t="str">
        <f>'KV_1.sz.mell.'!B12</f>
        <v>Önkormányzatok egyes köznevelési feladatainak támogatása</v>
      </c>
      <c r="C177" s="19">
        <f>'KV_1.sz.mell.'!C12</f>
        <v>109823636</v>
      </c>
    </row>
    <row r="178" spans="1:3" ht="12.75" customHeight="1" x14ac:dyDescent="0.25">
      <c r="A178" s="17" t="str">
        <f>'KV_1.sz.mell.'!A13</f>
        <v>4</v>
      </c>
      <c r="B178" s="18" t="str">
        <f>'KV_1.sz.mell.'!B13</f>
        <v>Önkormányzatok szociális és gyermekjóléti feladatainak támogatása</v>
      </c>
      <c r="C178" s="19">
        <f>'KV_1.sz.mell.'!C13</f>
        <v>60407500</v>
      </c>
    </row>
    <row r="179" spans="1:3" ht="12.75" customHeight="1" x14ac:dyDescent="0.25">
      <c r="A179" s="17" t="str">
        <f>'KV_1.sz.mell.'!A14</f>
        <v>5</v>
      </c>
      <c r="B179" s="18" t="str">
        <f>'KV_1.sz.mell.'!B14</f>
        <v>Önkormányzatok gyermekétkeztetési feladatainak támogatása</v>
      </c>
      <c r="C179" s="19">
        <f>'KV_1.sz.mell.'!C14</f>
        <v>64410577</v>
      </c>
    </row>
    <row r="180" spans="1:3" ht="12.75" customHeight="1" x14ac:dyDescent="0.25">
      <c r="A180" s="17" t="str">
        <f>'KV_1.sz.mell.'!A15</f>
        <v>6</v>
      </c>
      <c r="B180" s="18" t="str">
        <f>'KV_1.sz.mell.'!B15</f>
        <v>Önkormányzatok kulturális feladatainak támogatása</v>
      </c>
      <c r="C180" s="19">
        <f>'KV_1.sz.mell.'!C15</f>
        <v>5291283</v>
      </c>
    </row>
    <row r="181" spans="1:3" ht="12.75" customHeight="1" x14ac:dyDescent="0.25">
      <c r="A181" s="17" t="str">
        <f>'KV_1.sz.mell.'!A16</f>
        <v>7</v>
      </c>
      <c r="B181" s="18" t="str">
        <f>'KV_1.sz.mell.'!B16</f>
        <v xml:space="preserve">Működési célú kvi támogatások és kiegészítő támogatások </v>
      </c>
      <c r="C181" s="19">
        <f>'KV_1.sz.mell.'!C16</f>
        <v>4543552</v>
      </c>
    </row>
    <row r="182" spans="1:3" ht="12.75" customHeight="1" x14ac:dyDescent="0.25">
      <c r="A182" s="17" t="str">
        <f>'KV_1.sz.mell.'!A17</f>
        <v>8</v>
      </c>
      <c r="B182" s="18" t="str">
        <f>'KV_1.sz.mell.'!B17</f>
        <v>Elszámolásból származó bevételek</v>
      </c>
      <c r="C182" s="19">
        <f>'KV_1.sz.mell.'!C17</f>
        <v>0</v>
      </c>
    </row>
    <row r="183" spans="1:3" ht="12.75" customHeight="1" x14ac:dyDescent="0.25">
      <c r="A183" s="17" t="str">
        <f>'KV_1.sz.mell.'!A18</f>
        <v>9</v>
      </c>
      <c r="B183" s="18" t="str">
        <f>'KV_1.sz.mell.'!B18</f>
        <v>Elvonások és befizetések bevételei</v>
      </c>
      <c r="C183" s="19">
        <f>'KV_1.sz.mell.'!C18</f>
        <v>0</v>
      </c>
    </row>
    <row r="184" spans="1:3" ht="12.75" customHeight="1" x14ac:dyDescent="0.25">
      <c r="A184" s="17" t="str">
        <f>'KV_1.sz.mell.'!A19</f>
        <v>10</v>
      </c>
      <c r="B184" s="18" t="str">
        <f>'KV_1.sz.mell.'!B19</f>
        <v>Önkormányzat működési támogatásai (2+…+.9)</v>
      </c>
      <c r="C184" s="24">
        <f>SUM(C176:C183)</f>
        <v>317975448</v>
      </c>
    </row>
    <row r="185" spans="1:3" ht="12.75" customHeight="1" x14ac:dyDescent="0.25">
      <c r="A185" s="17" t="str">
        <f>'KV_1.sz.mell.'!A20</f>
        <v>11</v>
      </c>
      <c r="B185" s="18" t="str">
        <f>'KV_1.sz.mell.'!B20</f>
        <v xml:space="preserve">Működési célú garancia- és kezességvállalásból megtérülések </v>
      </c>
      <c r="C185" s="19">
        <f>'KV_1.sz.mell.'!C20</f>
        <v>0</v>
      </c>
    </row>
    <row r="186" spans="1:3" ht="12.75" customHeight="1" x14ac:dyDescent="0.25">
      <c r="A186" s="17" t="str">
        <f>'KV_1.sz.mell.'!A21</f>
        <v>12</v>
      </c>
      <c r="B186" s="18" t="str">
        <f>'KV_1.sz.mell.'!B21</f>
        <v xml:space="preserve">Működési célú visszatérítendő támogatások, kölcsönök visszatérülése </v>
      </c>
      <c r="C186" s="19">
        <f>'KV_1.sz.mell.'!C21</f>
        <v>0</v>
      </c>
    </row>
    <row r="187" spans="1:3" ht="12.75" customHeight="1" x14ac:dyDescent="0.25">
      <c r="A187" s="17" t="str">
        <f>'KV_1.sz.mell.'!A22</f>
        <v>13</v>
      </c>
      <c r="B187" s="18" t="str">
        <f>'KV_1.sz.mell.'!B22</f>
        <v>Működési célú visszatérítendő támogatások, kölcsönök igénybevétele</v>
      </c>
      <c r="C187" s="19">
        <f>'KV_1.sz.mell.'!C22</f>
        <v>0</v>
      </c>
    </row>
    <row r="188" spans="1:3" ht="12.75" customHeight="1" x14ac:dyDescent="0.25">
      <c r="A188" s="17" t="str">
        <f>'KV_1.sz.mell.'!A23</f>
        <v>14</v>
      </c>
      <c r="B188" s="18" t="str">
        <f>'KV_1.sz.mell.'!B23</f>
        <v xml:space="preserve">Egyéb működési célú támogatások bevételei </v>
      </c>
      <c r="C188" s="19">
        <f>'KV_1.sz.mell.'!C23</f>
        <v>4729728</v>
      </c>
    </row>
    <row r="189" spans="1:3" ht="12.75" customHeight="1" thickBot="1" x14ac:dyDescent="0.3">
      <c r="A189" s="17" t="str">
        <f>'KV_1.sz.mell.'!A24</f>
        <v>15</v>
      </c>
      <c r="B189" s="18" t="str">
        <f>'KV_1.sz.mell.'!B24</f>
        <v>14-ből EU-s támogatás</v>
      </c>
      <c r="C189" s="19">
        <f>'KV_1.sz.mell.'!C24</f>
        <v>0</v>
      </c>
    </row>
    <row r="190" spans="1:3" ht="12.75" customHeight="1" thickBot="1" x14ac:dyDescent="0.3">
      <c r="A190" s="13">
        <f>'KV_1.sz.mell.'!A25</f>
        <v>16</v>
      </c>
      <c r="B190" s="14" t="str">
        <f>'KV_1.sz.mell.'!B25</f>
        <v>Felhalmozási célú támogatások államháztartáson belülről (17+…+21)</v>
      </c>
      <c r="C190" s="15">
        <f>+C191+C192+C193+C194+C195</f>
        <v>74964450</v>
      </c>
    </row>
    <row r="191" spans="1:3" ht="12.75" customHeight="1" x14ac:dyDescent="0.25">
      <c r="A191" s="17" t="str">
        <f>'KV_1.sz.mell.'!A26</f>
        <v>17</v>
      </c>
      <c r="B191" s="18" t="str">
        <f>'KV_1.sz.mell.'!B26</f>
        <v>Felhalmozási célú önkormányzati támogatások</v>
      </c>
      <c r="C191" s="19">
        <f>'KV_1.sz.mell.'!C26</f>
        <v>0</v>
      </c>
    </row>
    <row r="192" spans="1:3" ht="12.75" customHeight="1" x14ac:dyDescent="0.25">
      <c r="A192" s="17" t="str">
        <f>'KV_1.sz.mell.'!A27</f>
        <v>18</v>
      </c>
      <c r="B192" s="18" t="str">
        <f>'KV_1.sz.mell.'!B27</f>
        <v>Felhalmozási célú garancia- és kezességvállalásból megtérülések</v>
      </c>
      <c r="C192" s="25">
        <f>'KV_1.sz.mell.'!C27</f>
        <v>0</v>
      </c>
    </row>
    <row r="193" spans="1:3" ht="12.75" customHeight="1" x14ac:dyDescent="0.25">
      <c r="A193" s="17" t="str">
        <f>'KV_1.sz.mell.'!A28</f>
        <v>19</v>
      </c>
      <c r="B193" s="18" t="str">
        <f>'KV_1.sz.mell.'!B28</f>
        <v>Felhalmozási célú visszatérítendő támogatások, kölcsönök visszatérülése</v>
      </c>
      <c r="C193" s="25">
        <f>'KV_1.sz.mell.'!C28</f>
        <v>0</v>
      </c>
    </row>
    <row r="194" spans="1:3" ht="12.75" customHeight="1" x14ac:dyDescent="0.25">
      <c r="A194" s="17" t="str">
        <f>'KV_1.sz.mell.'!A29</f>
        <v>20</v>
      </c>
      <c r="B194" s="18" t="str">
        <f>'KV_1.sz.mell.'!B29</f>
        <v>Felhalmozási célú visszatérítendő támogatások, kölcsönök igénybevétele</v>
      </c>
      <c r="C194" s="25">
        <f>'KV_1.sz.mell.'!C29</f>
        <v>0</v>
      </c>
    </row>
    <row r="195" spans="1:3" ht="12.75" customHeight="1" x14ac:dyDescent="0.25">
      <c r="A195" s="17" t="str">
        <f>'KV_1.sz.mell.'!A30</f>
        <v>21</v>
      </c>
      <c r="B195" s="18" t="str">
        <f>'KV_1.sz.mell.'!B30</f>
        <v>Egyéb felhalmozási célú támogatások bevételei</v>
      </c>
      <c r="C195" s="25">
        <f>'KV_1.sz.mell.'!C30</f>
        <v>74964450</v>
      </c>
    </row>
    <row r="196" spans="1:3" ht="12.75" customHeight="1" thickBot="1" x14ac:dyDescent="0.3">
      <c r="A196" s="17" t="str">
        <f>'KV_1.sz.mell.'!A31</f>
        <v>22</v>
      </c>
      <c r="B196" s="18" t="str">
        <f>'KV_1.sz.mell.'!B31</f>
        <v xml:space="preserve">   21-ből EU-s támogatás</v>
      </c>
      <c r="C196" s="25">
        <f>'KV_1.sz.mell.'!C31</f>
        <v>74964450</v>
      </c>
    </row>
    <row r="197" spans="1:3" ht="12.75" customHeight="1" thickBot="1" x14ac:dyDescent="0.3">
      <c r="A197" s="13">
        <f>'KV_1.sz.mell.'!A32</f>
        <v>23</v>
      </c>
      <c r="B197" s="14" t="str">
        <f>'KV_1.sz.mell.'!B32</f>
        <v>Közhatalmi bevételek (24+…+30)</v>
      </c>
      <c r="C197" s="27">
        <f>SUM(C198:C204)</f>
        <v>554178790</v>
      </c>
    </row>
    <row r="198" spans="1:3" ht="12.75" customHeight="1" x14ac:dyDescent="0.25">
      <c r="A198" s="17" t="str">
        <f>'KV_1.sz.mell.'!A33</f>
        <v>24</v>
      </c>
      <c r="B198" s="18" t="str">
        <f>'KV_1.sz.mell.'!B33</f>
        <v>Építményadó</v>
      </c>
      <c r="C198" s="19">
        <f>'KV_1.sz.mell.'!C33</f>
        <v>3200000</v>
      </c>
    </row>
    <row r="199" spans="1:3" ht="12.75" customHeight="1" x14ac:dyDescent="0.25">
      <c r="A199" s="17" t="str">
        <f>'KV_1.sz.mell.'!A34</f>
        <v>25</v>
      </c>
      <c r="B199" s="18" t="str">
        <f>'KV_1.sz.mell.'!B34</f>
        <v>Idegenforgalmi adó</v>
      </c>
      <c r="C199" s="25">
        <f>'KV_1.sz.mell.'!C34</f>
        <v>0</v>
      </c>
    </row>
    <row r="200" spans="1:3" ht="12.75" customHeight="1" x14ac:dyDescent="0.25">
      <c r="A200" s="17" t="str">
        <f>'KV_1.sz.mell.'!A35</f>
        <v>26</v>
      </c>
      <c r="B200" s="18" t="str">
        <f>'KV_1.sz.mell.'!B35</f>
        <v>Iparűzési adó</v>
      </c>
      <c r="C200" s="25">
        <f>'KV_1.sz.mell.'!C35</f>
        <v>210000000</v>
      </c>
    </row>
    <row r="201" spans="1:3" ht="12.75" customHeight="1" x14ac:dyDescent="0.25">
      <c r="A201" s="17" t="str">
        <f>'KV_1.sz.mell.'!A36</f>
        <v>27</v>
      </c>
      <c r="B201" s="18" t="str">
        <f>'KV_1.sz.mell.'!B36</f>
        <v xml:space="preserve">Talajterhelési díj </v>
      </c>
      <c r="C201" s="25">
        <f>'KV_1.sz.mell.'!C36</f>
        <v>400000</v>
      </c>
    </row>
    <row r="202" spans="1:3" ht="12.75" customHeight="1" x14ac:dyDescent="0.25">
      <c r="A202" s="17" t="str">
        <f>'KV_1.sz.mell.'!A37</f>
        <v>28</v>
      </c>
      <c r="B202" s="18" t="str">
        <f>'KV_1.sz.mell.'!B37</f>
        <v>Gépjárműadó</v>
      </c>
      <c r="C202" s="25">
        <f>'KV_1.sz.mell.'!C37</f>
        <v>0</v>
      </c>
    </row>
    <row r="203" spans="1:3" ht="12.75" customHeight="1" x14ac:dyDescent="0.25">
      <c r="A203" s="17" t="str">
        <f>'KV_1.sz.mell.'!A38</f>
        <v>29</v>
      </c>
      <c r="B203" s="18" t="str">
        <f>'KV_1.sz.mell.'!B38</f>
        <v>Telekadó</v>
      </c>
      <c r="C203" s="25">
        <f>'KV_1.sz.mell.'!C38</f>
        <v>340228790</v>
      </c>
    </row>
    <row r="204" spans="1:3" ht="12.75" customHeight="1" thickBot="1" x14ac:dyDescent="0.3">
      <c r="A204" s="17" t="str">
        <f>'KV_1.sz.mell.'!A39</f>
        <v>30</v>
      </c>
      <c r="B204" s="18" t="str">
        <f>'KV_1.sz.mell.'!B39</f>
        <v>Egyéb közhatalmi bevételek</v>
      </c>
      <c r="C204" s="29">
        <f>'KV_1.sz.mell.'!C39</f>
        <v>350000</v>
      </c>
    </row>
    <row r="205" spans="1:3" ht="12.75" customHeight="1" thickBot="1" x14ac:dyDescent="0.3">
      <c r="A205" s="13">
        <f>'KV_1.sz.mell.'!A40</f>
        <v>31</v>
      </c>
      <c r="B205" s="14" t="str">
        <f>'KV_1.sz.mell.'!B40</f>
        <v>Működési bevételek (32+…+ 42)</v>
      </c>
      <c r="C205" s="15">
        <f>SUM(C206:C216)</f>
        <v>117712844</v>
      </c>
    </row>
    <row r="206" spans="1:3" ht="12.75" customHeight="1" x14ac:dyDescent="0.25">
      <c r="A206" s="17" t="str">
        <f>'KV_1.sz.mell.'!A41</f>
        <v>32</v>
      </c>
      <c r="B206" s="18" t="str">
        <f>'KV_1.sz.mell.'!B41</f>
        <v>Készletértékesítés ellenértéke</v>
      </c>
      <c r="C206" s="19">
        <f>'KV_1.sz.mell.'!C41</f>
        <v>0</v>
      </c>
    </row>
    <row r="207" spans="1:3" ht="12.75" customHeight="1" x14ac:dyDescent="0.25">
      <c r="A207" s="17" t="str">
        <f>'KV_1.sz.mell.'!A42</f>
        <v>33</v>
      </c>
      <c r="B207" s="18" t="str">
        <f>'KV_1.sz.mell.'!B42</f>
        <v>Szolgáltatások ellenértéke</v>
      </c>
      <c r="C207" s="25">
        <f>'KV_1.sz.mell.'!C42</f>
        <v>22617200</v>
      </c>
    </row>
    <row r="208" spans="1:3" ht="12.75" customHeight="1" x14ac:dyDescent="0.25">
      <c r="A208" s="17" t="str">
        <f>'KV_1.sz.mell.'!A43</f>
        <v>34</v>
      </c>
      <c r="B208" s="18" t="str">
        <f>'KV_1.sz.mell.'!B43</f>
        <v>Közvetített szolgáltatások értéke</v>
      </c>
      <c r="C208" s="25">
        <f>'KV_1.sz.mell.'!C43</f>
        <v>1600000</v>
      </c>
    </row>
    <row r="209" spans="1:3" ht="12.75" customHeight="1" x14ac:dyDescent="0.25">
      <c r="A209" s="17" t="str">
        <f>'KV_1.sz.mell.'!A44</f>
        <v>35</v>
      </c>
      <c r="B209" s="18" t="str">
        <f>'KV_1.sz.mell.'!B44</f>
        <v>Tulajdonosi bevételek</v>
      </c>
      <c r="C209" s="25">
        <f>'KV_1.sz.mell.'!C44</f>
        <v>13777000</v>
      </c>
    </row>
    <row r="210" spans="1:3" ht="12.75" customHeight="1" x14ac:dyDescent="0.25">
      <c r="A210" s="17" t="str">
        <f>'KV_1.sz.mell.'!A45</f>
        <v>36</v>
      </c>
      <c r="B210" s="18" t="str">
        <f>'KV_1.sz.mell.'!B45</f>
        <v>Ellátási díjak</v>
      </c>
      <c r="C210" s="25">
        <f>'KV_1.sz.mell.'!C45</f>
        <v>27740000</v>
      </c>
    </row>
    <row r="211" spans="1:3" ht="12.75" customHeight="1" x14ac:dyDescent="0.25">
      <c r="A211" s="17" t="str">
        <f>'KV_1.sz.mell.'!A46</f>
        <v>37</v>
      </c>
      <c r="B211" s="18" t="str">
        <f>'KV_1.sz.mell.'!B46</f>
        <v xml:space="preserve">Kiszámlázott általános forgalmi adó </v>
      </c>
      <c r="C211" s="25">
        <f>'KV_1.sz.mell.'!C46</f>
        <v>17397644</v>
      </c>
    </row>
    <row r="212" spans="1:3" ht="12.75" customHeight="1" x14ac:dyDescent="0.25">
      <c r="A212" s="17" t="str">
        <f>'KV_1.sz.mell.'!A47</f>
        <v>38</v>
      </c>
      <c r="B212" s="18" t="str">
        <f>'KV_1.sz.mell.'!B47</f>
        <v>Általános forgalmi adó visszatérítése</v>
      </c>
      <c r="C212" s="25">
        <f>'KV_1.sz.mell.'!C47</f>
        <v>33081000</v>
      </c>
    </row>
    <row r="213" spans="1:3" ht="12.75" customHeight="1" x14ac:dyDescent="0.25">
      <c r="A213" s="17" t="str">
        <f>'KV_1.sz.mell.'!A48</f>
        <v>39</v>
      </c>
      <c r="B213" s="18" t="str">
        <f>'KV_1.sz.mell.'!B48</f>
        <v>Kamatbevételek és más nyereségjellegű bevételek</v>
      </c>
      <c r="C213" s="25">
        <f>'KV_1.sz.mell.'!C48</f>
        <v>0</v>
      </c>
    </row>
    <row r="214" spans="1:3" ht="12.75" customHeight="1" x14ac:dyDescent="0.25">
      <c r="A214" s="17" t="str">
        <f>'KV_1.sz.mell.'!A49</f>
        <v>40</v>
      </c>
      <c r="B214" s="18" t="str">
        <f>'KV_1.sz.mell.'!B49</f>
        <v>Egyéb pénzügyi műveletek bevételei</v>
      </c>
      <c r="C214" s="30">
        <f>'KV_1.sz.mell.'!C49</f>
        <v>0</v>
      </c>
    </row>
    <row r="215" spans="1:3" ht="12.75" customHeight="1" x14ac:dyDescent="0.25">
      <c r="A215" s="17" t="str">
        <f>'KV_1.sz.mell.'!A50</f>
        <v>41</v>
      </c>
      <c r="B215" s="18" t="str">
        <f>'KV_1.sz.mell.'!B50</f>
        <v>Biztosító által fizetett kártérítés</v>
      </c>
      <c r="C215" s="31">
        <f>'KV_1.sz.mell.'!C50</f>
        <v>0</v>
      </c>
    </row>
    <row r="216" spans="1:3" ht="12.75" customHeight="1" thickBot="1" x14ac:dyDescent="0.3">
      <c r="A216" s="17" t="str">
        <f>'KV_1.sz.mell.'!A51</f>
        <v>42</v>
      </c>
      <c r="B216" s="18" t="str">
        <f>'KV_1.sz.mell.'!B51</f>
        <v>Egyéb működési bevételek</v>
      </c>
      <c r="C216" s="31">
        <f>'KV_1.sz.mell.'!C51</f>
        <v>1500000</v>
      </c>
    </row>
    <row r="217" spans="1:3" ht="12.75" customHeight="1" thickBot="1" x14ac:dyDescent="0.3">
      <c r="A217" s="13">
        <f>'KV_1.sz.mell.'!A52</f>
        <v>43</v>
      </c>
      <c r="B217" s="14" t="str">
        <f>'KV_1.sz.mell.'!B52</f>
        <v>Felhalmozási bevételek (44+…+48)</v>
      </c>
      <c r="C217" s="15">
        <f>SUM(C218:C222)</f>
        <v>60000000</v>
      </c>
    </row>
    <row r="218" spans="1:3" ht="12.75" customHeight="1" x14ac:dyDescent="0.25">
      <c r="A218" s="17" t="str">
        <f>'KV_1.sz.mell.'!A53</f>
        <v>44</v>
      </c>
      <c r="B218" s="18" t="str">
        <f>'KV_1.sz.mell.'!B53</f>
        <v>Immateriális javak értékesítése</v>
      </c>
      <c r="C218" s="32">
        <f>'KV_1.sz.mell.'!C53</f>
        <v>0</v>
      </c>
    </row>
    <row r="219" spans="1:3" ht="12.75" customHeight="1" x14ac:dyDescent="0.25">
      <c r="A219" s="17" t="str">
        <f>'KV_1.sz.mell.'!A54</f>
        <v>45</v>
      </c>
      <c r="B219" s="18" t="str">
        <f>'KV_1.sz.mell.'!B54</f>
        <v>Ingatlanok értékesítése</v>
      </c>
      <c r="C219" s="30">
        <f>'KV_1.sz.mell.'!C54</f>
        <v>0</v>
      </c>
    </row>
    <row r="220" spans="1:3" ht="12.75" customHeight="1" x14ac:dyDescent="0.25">
      <c r="A220" s="17" t="str">
        <f>'KV_1.sz.mell.'!A55</f>
        <v>46</v>
      </c>
      <c r="B220" s="18" t="str">
        <f>'KV_1.sz.mell.'!B55</f>
        <v>Egyéb tárgyi eszközök értékesítése</v>
      </c>
      <c r="C220" s="30">
        <f>'KV_1.sz.mell.'!C55</f>
        <v>0</v>
      </c>
    </row>
    <row r="221" spans="1:3" ht="12.75" customHeight="1" x14ac:dyDescent="0.25">
      <c r="A221" s="17" t="str">
        <f>'KV_1.sz.mell.'!A56</f>
        <v>47</v>
      </c>
      <c r="B221" s="18" t="str">
        <f>'KV_1.sz.mell.'!B56</f>
        <v>Részesedések értékesítése</v>
      </c>
      <c r="C221" s="30">
        <f>'KV_1.sz.mell.'!C56</f>
        <v>60000000</v>
      </c>
    </row>
    <row r="222" spans="1:3" ht="12.75" customHeight="1" thickBot="1" x14ac:dyDescent="0.3">
      <c r="A222" s="17" t="str">
        <f>'KV_1.sz.mell.'!A57</f>
        <v>48</v>
      </c>
      <c r="B222" s="18" t="str">
        <f>'KV_1.sz.mell.'!B57</f>
        <v>Részesedések megszűnéséhez kapcsolódó bevételek</v>
      </c>
      <c r="C222" s="31">
        <f>'KV_1.sz.mell.'!C57</f>
        <v>0</v>
      </c>
    </row>
    <row r="223" spans="1:3" ht="12.75" customHeight="1" thickBot="1" x14ac:dyDescent="0.3">
      <c r="A223" s="13">
        <f>'KV_1.sz.mell.'!A58</f>
        <v>49</v>
      </c>
      <c r="B223" s="14" t="str">
        <f>'KV_1.sz.mell.'!B58</f>
        <v>Működési célú átvett pénzeszközök (50+ … + 52)</v>
      </c>
      <c r="C223" s="15">
        <f>SUM(C224:C226)</f>
        <v>0</v>
      </c>
    </row>
    <row r="224" spans="1:3" ht="12.75" customHeight="1" x14ac:dyDescent="0.25">
      <c r="A224" s="17" t="str">
        <f>'KV_1.sz.mell.'!A59</f>
        <v>50</v>
      </c>
      <c r="B224" s="18" t="str">
        <f>'KV_1.sz.mell.'!B59</f>
        <v>Működési célú garancia- és kezességvállalásból megtérülések ÁH-n kívülről</v>
      </c>
      <c r="C224" s="19">
        <f>'KV_1.sz.mell.'!C59</f>
        <v>0</v>
      </c>
    </row>
    <row r="225" spans="1:3" ht="12.75" customHeight="1" x14ac:dyDescent="0.25">
      <c r="A225" s="17" t="str">
        <f>'KV_1.sz.mell.'!A60</f>
        <v>51</v>
      </c>
      <c r="B225" s="18" t="str">
        <f>'KV_1.sz.mell.'!B60</f>
        <v>Működési célú visszatérítendő támogatások, kölcsönök visszatér. ÁH-n kívülről</v>
      </c>
      <c r="C225" s="25">
        <f>'KV_1.sz.mell.'!C60</f>
        <v>0</v>
      </c>
    </row>
    <row r="226" spans="1:3" ht="12.75" customHeight="1" x14ac:dyDescent="0.25">
      <c r="A226" s="17" t="str">
        <f>'KV_1.sz.mell.'!A61</f>
        <v>52</v>
      </c>
      <c r="B226" s="18" t="str">
        <f>'KV_1.sz.mell.'!B61</f>
        <v>Egyéb működési célú átvett pénzeszköz</v>
      </c>
      <c r="C226" s="25">
        <f>'KV_1.sz.mell.'!C61</f>
        <v>0</v>
      </c>
    </row>
    <row r="227" spans="1:3" ht="12.75" customHeight="1" thickBot="1" x14ac:dyDescent="0.3">
      <c r="A227" s="17" t="str">
        <f>'KV_1.sz.mell.'!A62</f>
        <v>53</v>
      </c>
      <c r="B227" s="18" t="str">
        <f>'KV_1.sz.mell.'!B62</f>
        <v xml:space="preserve">  52-ből EU-s támogatás (közvetlen)</v>
      </c>
      <c r="C227" s="25">
        <f>'KV_1.sz.mell.'!C62</f>
        <v>0</v>
      </c>
    </row>
    <row r="228" spans="1:3" ht="12.75" customHeight="1" thickBot="1" x14ac:dyDescent="0.3">
      <c r="A228" s="13">
        <f>'KV_1.sz.mell.'!A63</f>
        <v>54</v>
      </c>
      <c r="B228" s="38" t="str">
        <f>'KV_1.sz.mell.'!B63</f>
        <v>Felhalmozási célú átvett pénzeszközök (55+…+57)</v>
      </c>
      <c r="C228" s="36">
        <f>SUM(C229:C231)</f>
        <v>1511654</v>
      </c>
    </row>
    <row r="229" spans="1:3" ht="12.75" customHeight="1" x14ac:dyDescent="0.25">
      <c r="A229" s="17" t="str">
        <f>'KV_1.sz.mell.'!A64</f>
        <v>55</v>
      </c>
      <c r="B229" s="18" t="str">
        <f>'KV_1.sz.mell.'!B64</f>
        <v>Felhalm. célú garancia- és kezességvállalásból megtérülések ÁH-n kívülről</v>
      </c>
      <c r="C229" s="30">
        <f>'KV_1.sz.mell.'!C64</f>
        <v>0</v>
      </c>
    </row>
    <row r="230" spans="1:3" ht="12.75" customHeight="1" x14ac:dyDescent="0.25">
      <c r="A230" s="17" t="str">
        <f>'KV_1.sz.mell.'!A65</f>
        <v>56</v>
      </c>
      <c r="B230" s="18" t="str">
        <f>'KV_1.sz.mell.'!B65</f>
        <v>Felhalm. célú visszatérítendő támogatások, kölcsönök visszatér. ÁH-n kívülről</v>
      </c>
      <c r="C230" s="30">
        <f>'KV_1.sz.mell.'!C65</f>
        <v>1511654</v>
      </c>
    </row>
    <row r="231" spans="1:3" ht="12.75" customHeight="1" x14ac:dyDescent="0.25">
      <c r="A231" s="17" t="str">
        <f>'KV_1.sz.mell.'!A66</f>
        <v>57</v>
      </c>
      <c r="B231" s="18" t="str">
        <f>'KV_1.sz.mell.'!B66</f>
        <v>Egyéb felhalmozási célú átvett pénzeszköz</v>
      </c>
      <c r="C231" s="30">
        <f>'KV_1.sz.mell.'!C66</f>
        <v>0</v>
      </c>
    </row>
    <row r="232" spans="1:3" ht="12.75" customHeight="1" thickBot="1" x14ac:dyDescent="0.3">
      <c r="A232" s="17" t="str">
        <f>'KV_1.sz.mell.'!A67</f>
        <v>58</v>
      </c>
      <c r="B232" s="18" t="str">
        <f>'KV_1.sz.mell.'!B67</f>
        <v xml:space="preserve">  57-ből EU-s támogatás (közvetlen)</v>
      </c>
      <c r="C232" s="30">
        <f>'KV_1.sz.mell.'!C67</f>
        <v>0</v>
      </c>
    </row>
    <row r="233" spans="1:3" ht="12.75" customHeight="1" thickBot="1" x14ac:dyDescent="0.3">
      <c r="A233" s="13">
        <f>'KV_1.sz.mell.'!A68</f>
        <v>59</v>
      </c>
      <c r="B233" s="14" t="str">
        <f>'KV_1.sz.mell.'!B68</f>
        <v>KÖLTSÉGVETÉSI BEVÉTELEK ÖSSZESEN: (1+16+23+31+43+49+54)</v>
      </c>
      <c r="C233" s="27">
        <f>+C175+C190+C197+C205+C217+C223+C228</f>
        <v>1131072914</v>
      </c>
    </row>
    <row r="234" spans="1:3" ht="12.75" customHeight="1" thickBot="1" x14ac:dyDescent="0.3">
      <c r="A234" s="37">
        <f>'KV_1.sz.mell.'!A69</f>
        <v>60</v>
      </c>
      <c r="B234" s="14" t="str">
        <f>'KV_1.sz.mell.'!B69</f>
        <v>Hitel-, kölcsönfelvétel államháztartáson kívülről  (61+…+63)</v>
      </c>
      <c r="C234" s="15">
        <f>SUM(C235:C237)</f>
        <v>0</v>
      </c>
    </row>
    <row r="235" spans="1:3" ht="12.75" customHeight="1" x14ac:dyDescent="0.25">
      <c r="A235" s="17" t="str">
        <f>'KV_1.sz.mell.'!A70</f>
        <v>61</v>
      </c>
      <c r="B235" s="18" t="str">
        <f>'KV_1.sz.mell.'!B70</f>
        <v>Hosszú lejáratú  hitelek, kölcsönök felvétele</v>
      </c>
      <c r="C235" s="30"/>
    </row>
    <row r="236" spans="1:3" ht="12.75" customHeight="1" x14ac:dyDescent="0.25">
      <c r="A236" s="17" t="str">
        <f>'KV_1.sz.mell.'!A71</f>
        <v>62</v>
      </c>
      <c r="B236" s="18" t="str">
        <f>'KV_1.sz.mell.'!B71</f>
        <v>Likviditási célú  hitelek, kölcsönök felvétele pénzügyi vállalkozástól</v>
      </c>
      <c r="C236" s="30"/>
    </row>
    <row r="237" spans="1:3" ht="12.75" customHeight="1" thickBot="1" x14ac:dyDescent="0.3">
      <c r="A237" s="17" t="str">
        <f>'KV_1.sz.mell.'!A72</f>
        <v>63</v>
      </c>
      <c r="B237" s="18" t="str">
        <f>'KV_1.sz.mell.'!B72</f>
        <v>Rövid lejáratú  hitelek, kölcsönök felvétele pénzügyi vállalkozástól</v>
      </c>
      <c r="C237" s="30"/>
    </row>
    <row r="238" spans="1:3" ht="12.75" customHeight="1" thickBot="1" x14ac:dyDescent="0.3">
      <c r="A238" s="37">
        <f>'KV_1.sz.mell.'!A73</f>
        <v>64</v>
      </c>
      <c r="B238" s="38" t="str">
        <f>'KV_1.sz.mell.'!B73</f>
        <v>Belföldi értékpapírok bevételei (65 +…+ 68)</v>
      </c>
      <c r="C238" s="15">
        <f>SUM(C239:C242)</f>
        <v>0</v>
      </c>
    </row>
    <row r="239" spans="1:3" ht="12.75" customHeight="1" x14ac:dyDescent="0.25">
      <c r="A239" s="17" t="str">
        <f>'KV_1.sz.mell.'!A74</f>
        <v>65</v>
      </c>
      <c r="B239" s="18" t="str">
        <f>'KV_1.sz.mell.'!B74</f>
        <v>Forgatási célú belföldi értékpapírok beváltása,  értékesítése</v>
      </c>
      <c r="C239" s="30">
        <f>'KV_1.sz.mell.'!C74</f>
        <v>0</v>
      </c>
    </row>
    <row r="240" spans="1:3" ht="12.75" customHeight="1" x14ac:dyDescent="0.25">
      <c r="A240" s="17" t="str">
        <f>'KV_1.sz.mell.'!A75</f>
        <v>66</v>
      </c>
      <c r="B240" s="18" t="str">
        <f>'KV_1.sz.mell.'!B75</f>
        <v>Éven belüli lejáratú belföldi értékpapírok kibocsátása</v>
      </c>
      <c r="C240" s="30">
        <f>'KV_1.sz.mell.'!C75</f>
        <v>0</v>
      </c>
    </row>
    <row r="241" spans="1:3" ht="12.75" customHeight="1" x14ac:dyDescent="0.25">
      <c r="A241" s="17" t="str">
        <f>'KV_1.sz.mell.'!A76</f>
        <v>67</v>
      </c>
      <c r="B241" s="18" t="str">
        <f>'KV_1.sz.mell.'!B76</f>
        <v>Befektetési célú belföldi értékpapírok beváltása,  értékesítése</v>
      </c>
      <c r="C241" s="31">
        <f>'KV_1.sz.mell.'!C76</f>
        <v>0</v>
      </c>
    </row>
    <row r="242" spans="1:3" ht="12.75" customHeight="1" thickBot="1" x14ac:dyDescent="0.3">
      <c r="A242" s="17" t="str">
        <f>'KV_1.sz.mell.'!A77</f>
        <v>68</v>
      </c>
      <c r="B242" s="18" t="str">
        <f>'KV_1.sz.mell.'!B77</f>
        <v>Éven túli lejáratú belföldi értékpapírok kibocsátása</v>
      </c>
      <c r="C242" s="41">
        <f>'KV_1.sz.mell.'!C77</f>
        <v>0</v>
      </c>
    </row>
    <row r="243" spans="1:3" ht="12.75" customHeight="1" thickBot="1" x14ac:dyDescent="0.3">
      <c r="A243" s="37">
        <f>'KV_1.sz.mell.'!A78</f>
        <v>69</v>
      </c>
      <c r="B243" s="38" t="str">
        <f>'KV_1.sz.mell.'!B78</f>
        <v>Maradvány igénybevétele (70 + 71)</v>
      </c>
      <c r="C243" s="15">
        <f>SUM(C244:C245)</f>
        <v>75576095</v>
      </c>
    </row>
    <row r="244" spans="1:3" ht="12.75" customHeight="1" thickBot="1" x14ac:dyDescent="0.3">
      <c r="A244" s="17" t="str">
        <f>'KV_1.sz.mell.'!A79</f>
        <v>70</v>
      </c>
      <c r="B244" s="42" t="str">
        <f>'KV_1.sz.mell.'!B79</f>
        <v>Előző év költségvetési maradványának igénybevétele</v>
      </c>
      <c r="C244" s="43">
        <f>'KV_1.sz.mell.'!C79</f>
        <v>75576095</v>
      </c>
    </row>
    <row r="245" spans="1:3" ht="12.75" customHeight="1" thickBot="1" x14ac:dyDescent="0.3">
      <c r="A245" s="17" t="str">
        <f>'KV_1.sz.mell.'!A80</f>
        <v>71</v>
      </c>
      <c r="B245" s="42" t="str">
        <f>'KV_1.sz.mell.'!B80</f>
        <v>Előző év vállalkozási maradványának igénybevétele</v>
      </c>
      <c r="C245" s="41">
        <f>'KV_1.sz.mell.'!C80</f>
        <v>0</v>
      </c>
    </row>
    <row r="246" spans="1:3" ht="12.75" customHeight="1" thickBot="1" x14ac:dyDescent="0.3">
      <c r="A246" s="37">
        <f>'KV_1.sz.mell.'!A81</f>
        <v>72</v>
      </c>
      <c r="B246" s="38" t="str">
        <f>'KV_1.sz.mell.'!B81</f>
        <v>Belföldi finanszírozás bevételei (73 + … + 75)</v>
      </c>
      <c r="C246" s="15">
        <f>SUM(C247:C249)</f>
        <v>0</v>
      </c>
    </row>
    <row r="247" spans="1:3" ht="12.75" customHeight="1" x14ac:dyDescent="0.25">
      <c r="A247" s="17" t="str">
        <f>'KV_1.sz.mell.'!A82</f>
        <v>73</v>
      </c>
      <c r="B247" s="18" t="str">
        <f>'KV_1.sz.mell.'!B82</f>
        <v>Államháztartáson belüli megelőlegezések</v>
      </c>
      <c r="C247" s="30">
        <f>'KV_1.sz.mell.'!C82</f>
        <v>0</v>
      </c>
    </row>
    <row r="248" spans="1:3" ht="12.75" customHeight="1" x14ac:dyDescent="0.25">
      <c r="A248" s="17" t="str">
        <f>'KV_1.sz.mell.'!A83</f>
        <v>74</v>
      </c>
      <c r="B248" s="18" t="str">
        <f>'KV_1.sz.mell.'!B83</f>
        <v>Államháztartáson belüli megelőlegezések törlesztése</v>
      </c>
      <c r="C248" s="30">
        <f>'KV_1.sz.mell.'!C83</f>
        <v>0</v>
      </c>
    </row>
    <row r="249" spans="1:3" ht="12.75" customHeight="1" thickBot="1" x14ac:dyDescent="0.3">
      <c r="A249" s="44" t="str">
        <f>'KV_1.sz.mell.'!A84</f>
        <v>75</v>
      </c>
      <c r="B249" s="18" t="str">
        <f>'KV_1.sz.mell.'!B84</f>
        <v>Lekötött betétek megszüntetése</v>
      </c>
      <c r="C249" s="41">
        <f>'KV_1.sz.mell.'!C84</f>
        <v>0</v>
      </c>
    </row>
    <row r="250" spans="1:3" ht="12.75" customHeight="1" thickBot="1" x14ac:dyDescent="0.3">
      <c r="A250" s="45" t="str">
        <f>'KV_1.sz.mell.'!A85</f>
        <v>76</v>
      </c>
      <c r="B250" s="38" t="str">
        <f>'KV_1.sz.mell.'!B85</f>
        <v>Külföldi finanszírozás bevételei (77+…+80)</v>
      </c>
      <c r="C250" s="15">
        <f>SUM(C251:C254)</f>
        <v>0</v>
      </c>
    </row>
    <row r="251" spans="1:3" ht="12.75" customHeight="1" x14ac:dyDescent="0.25">
      <c r="A251" s="17" t="str">
        <f>'KV_1.sz.mell.'!A86</f>
        <v>77</v>
      </c>
      <c r="B251" s="18" t="str">
        <f>'KV_1.sz.mell.'!B86</f>
        <v>Forgatási célú külföldi értékpapírok beváltása,  értékesítése</v>
      </c>
      <c r="C251" s="30">
        <f>'KV_1.sz.mell.'!C86</f>
        <v>0</v>
      </c>
    </row>
    <row r="252" spans="1:3" ht="12.75" customHeight="1" x14ac:dyDescent="0.25">
      <c r="A252" s="17" t="str">
        <f>'KV_1.sz.mell.'!A87</f>
        <v>78</v>
      </c>
      <c r="B252" s="18" t="str">
        <f>'KV_1.sz.mell.'!B87</f>
        <v>Befektetési célú külföldi értékpapírok beváltása,  értékesítése</v>
      </c>
      <c r="C252" s="30">
        <f>'KV_1.sz.mell.'!C87</f>
        <v>0</v>
      </c>
    </row>
    <row r="253" spans="1:3" ht="12.75" customHeight="1" x14ac:dyDescent="0.25">
      <c r="A253" s="17" t="str">
        <f>'KV_1.sz.mell.'!A88</f>
        <v>79</v>
      </c>
      <c r="B253" s="18" t="str">
        <f>'KV_1.sz.mell.'!B88</f>
        <v>Külföldi értékpapírok kibocsátása</v>
      </c>
      <c r="C253" s="30">
        <f>'KV_1.sz.mell.'!C88</f>
        <v>0</v>
      </c>
    </row>
    <row r="254" spans="1:3" ht="12.75" customHeight="1" thickBot="1" x14ac:dyDescent="0.3">
      <c r="A254" s="44" t="str">
        <f>'KV_1.sz.mell.'!A89</f>
        <v>80</v>
      </c>
      <c r="B254" s="18" t="str">
        <f>'KV_1.sz.mell.'!B89</f>
        <v>Külföldi hitelek, kölcsönök felvétele</v>
      </c>
      <c r="C254" s="30">
        <f>'KV_1.sz.mell.'!C89</f>
        <v>0</v>
      </c>
    </row>
    <row r="255" spans="1:3" ht="12.75" customHeight="1" thickBot="1" x14ac:dyDescent="0.3">
      <c r="A255" s="45" t="str">
        <f>'KV_1.sz.mell.'!A90</f>
        <v>81</v>
      </c>
      <c r="B255" s="38" t="str">
        <f>'KV_1.sz.mell.'!B90</f>
        <v>Váltóbevételek</v>
      </c>
      <c r="C255" s="47"/>
    </row>
    <row r="256" spans="1:3" ht="12.75" customHeight="1" thickBot="1" x14ac:dyDescent="0.3">
      <c r="A256" s="48" t="str">
        <f>'KV_1.sz.mell.'!A91</f>
        <v>82</v>
      </c>
      <c r="B256" s="38" t="str">
        <f>'KV_1.sz.mell.'!B91</f>
        <v>Adóssághoz nem kapcsolódó származékos ügyletek bevételei</v>
      </c>
      <c r="C256" s="47"/>
    </row>
    <row r="257" spans="1:3" ht="12.75" customHeight="1" thickBot="1" x14ac:dyDescent="0.3">
      <c r="A257" s="45" t="str">
        <f>'KV_1.sz.mell.'!A92</f>
        <v>83</v>
      </c>
      <c r="B257" s="38" t="str">
        <f>'KV_1.sz.mell.'!B92</f>
        <v>FINANSZÍROZÁSI BEVÉTELEK ÖSSZESEN: (60 + 64+69+72+76+81+82)</v>
      </c>
      <c r="C257" s="27">
        <f>+C234+C238+C243+C246+C250+C255+C256</f>
        <v>75576095</v>
      </c>
    </row>
    <row r="258" spans="1:3" ht="12.75" customHeight="1" thickBot="1" x14ac:dyDescent="0.3">
      <c r="A258" s="50" t="str">
        <f>'KV_1.sz.mell.'!A93</f>
        <v>84</v>
      </c>
      <c r="B258" s="38" t="str">
        <f>'KV_1.sz.mell.'!B93</f>
        <v>KÖLTSÉGVETÉSI ÉS FINANSZÍROZÁSI BEVÉTELEK ÖSSZESEN: (59+83)</v>
      </c>
      <c r="C258" s="27">
        <f>+C233+C257</f>
        <v>1206649009</v>
      </c>
    </row>
    <row r="259" spans="1:3" x14ac:dyDescent="0.25">
      <c r="A259" s="52"/>
      <c r="B259" s="53"/>
      <c r="C259" s="54"/>
    </row>
    <row r="260" spans="1:3" x14ac:dyDescent="0.25">
      <c r="A260" s="666" t="str">
        <f>'KV_1.sz.mell.'!A95</f>
        <v>K I A D Á S O K</v>
      </c>
      <c r="B260" s="666"/>
      <c r="C260" s="666"/>
    </row>
    <row r="261" spans="1:3" ht="16.5" thickBot="1" x14ac:dyDescent="0.3">
      <c r="A261" s="668"/>
      <c r="B261" s="668"/>
      <c r="C261" s="56" t="str">
        <f>'KV_1.sz.mell.'!C96</f>
        <v>Forintban!</v>
      </c>
    </row>
    <row r="262" spans="1:3" ht="26.25" thickBot="1" x14ac:dyDescent="0.3">
      <c r="A262" s="57" t="str">
        <f>'KV_1.sz.mell.'!A97</f>
        <v>Sor-
szám</v>
      </c>
      <c r="B262" s="58" t="str">
        <f>'KV_1.sz.mell.'!B97</f>
        <v>Kiadási jogcímek</v>
      </c>
      <c r="C262" s="59" t="str">
        <f>'KV_1.sz.mell.'!C97</f>
        <v>2025. évi előirányzat</v>
      </c>
    </row>
    <row r="263" spans="1:3" ht="12.75" customHeight="1" thickBot="1" x14ac:dyDescent="0.3">
      <c r="A263" s="60"/>
      <c r="B263" s="58" t="str">
        <f>'KV_1.sz.mell.'!B98</f>
        <v>A</v>
      </c>
      <c r="C263" s="61" t="str">
        <f>'KV_1.sz.mell.'!C98</f>
        <v>B</v>
      </c>
    </row>
    <row r="264" spans="1:3" ht="12.75" customHeight="1" thickBot="1" x14ac:dyDescent="0.3">
      <c r="A264" s="45">
        <f>'KV_1.sz.mell.'!A99</f>
        <v>1</v>
      </c>
      <c r="B264" s="62" t="str">
        <f>'KV_1.sz.mell.'!B99</f>
        <v xml:space="preserve">   Működési költségvetés kiadásai (2+…+6)</v>
      </c>
      <c r="C264" s="63">
        <f>C265+C266+C267+C268+C269</f>
        <v>982793665</v>
      </c>
    </row>
    <row r="265" spans="1:3" ht="12.75" customHeight="1" thickBot="1" x14ac:dyDescent="0.3">
      <c r="A265" s="17" t="str">
        <f>'KV_1.sz.mell.'!A100</f>
        <v>2</v>
      </c>
      <c r="B265" s="66" t="str">
        <f>'KV_1.sz.mell.'!B100</f>
        <v>Személyi  juttatások</v>
      </c>
      <c r="C265" s="29">
        <f>'KV_1.sz.mell.'!C100</f>
        <v>400488727</v>
      </c>
    </row>
    <row r="266" spans="1:3" ht="12.75" customHeight="1" x14ac:dyDescent="0.25">
      <c r="A266" s="17" t="str">
        <f>'KV_1.sz.mell.'!A101</f>
        <v>3</v>
      </c>
      <c r="B266" s="91" t="str">
        <f>'KV_1.sz.mell.'!B101</f>
        <v>Munkaadókat terhelő járulékok és szociális hozzájárulási adó</v>
      </c>
      <c r="C266" s="25">
        <f>'KV_1.sz.mell.'!C101</f>
        <v>57230699</v>
      </c>
    </row>
    <row r="267" spans="1:3" ht="12.75" customHeight="1" x14ac:dyDescent="0.25">
      <c r="A267" s="17" t="str">
        <f>'KV_1.sz.mell.'!A102</f>
        <v>4</v>
      </c>
      <c r="B267" s="66" t="str">
        <f>'KV_1.sz.mell.'!B102</f>
        <v>Dologi  kiadások</v>
      </c>
      <c r="C267" s="29">
        <f>'KV_1.sz.mell.'!C102</f>
        <v>336753908</v>
      </c>
    </row>
    <row r="268" spans="1:3" ht="12.75" customHeight="1" x14ac:dyDescent="0.25">
      <c r="A268" s="17" t="str">
        <f>'KV_1.sz.mell.'!A103</f>
        <v>5</v>
      </c>
      <c r="B268" s="66" t="str">
        <f>'KV_1.sz.mell.'!B103</f>
        <v>Ellátottak pénzbeli juttatásai</v>
      </c>
      <c r="C268" s="29">
        <f>'KV_1.sz.mell.'!C103</f>
        <v>21973000</v>
      </c>
    </row>
    <row r="269" spans="1:3" ht="12.75" customHeight="1" x14ac:dyDescent="0.25">
      <c r="A269" s="17" t="str">
        <f>'KV_1.sz.mell.'!A104</f>
        <v>6</v>
      </c>
      <c r="B269" s="66" t="str">
        <f>'KV_1.sz.mell.'!B104</f>
        <v>Egyéb működési célú kiadások</v>
      </c>
      <c r="C269" s="29">
        <f>'KV_1.sz.mell.'!C104</f>
        <v>166347331</v>
      </c>
    </row>
    <row r="270" spans="1:3" ht="12.75" customHeight="1" x14ac:dyDescent="0.25">
      <c r="A270" s="17" t="str">
        <f>'KV_1.sz.mell.'!A105</f>
        <v>7</v>
      </c>
      <c r="B270" s="66" t="str">
        <f>'KV_1.sz.mell.'!B105</f>
        <v xml:space="preserve">   - a 6-ból:       - Előző évi elszámolásból származó befizetések</v>
      </c>
      <c r="C270" s="29">
        <f>'KV_1.sz.mell.'!C105</f>
        <v>0</v>
      </c>
    </row>
    <row r="271" spans="1:3" ht="12.75" customHeight="1" x14ac:dyDescent="0.25">
      <c r="A271" s="17" t="str">
        <f>'KV_1.sz.mell.'!A106</f>
        <v>8</v>
      </c>
      <c r="B271" s="66" t="str">
        <f>'KV_1.sz.mell.'!B106</f>
        <v xml:space="preserve">   - Törvényi előíráson alapuló befizetések</v>
      </c>
      <c r="C271" s="29">
        <f>'KV_1.sz.mell.'!C106</f>
        <v>50491195</v>
      </c>
    </row>
    <row r="272" spans="1:3" ht="12.75" customHeight="1" x14ac:dyDescent="0.25">
      <c r="A272" s="17" t="str">
        <f>'KV_1.sz.mell.'!A107</f>
        <v>9</v>
      </c>
      <c r="B272" s="66" t="str">
        <f>'KV_1.sz.mell.'!B107</f>
        <v xml:space="preserve">   - Egyéb elvonások, befizetések</v>
      </c>
      <c r="C272" s="29">
        <f>'KV_1.sz.mell.'!C107</f>
        <v>0</v>
      </c>
    </row>
    <row r="273" spans="1:3" ht="12.75" customHeight="1" x14ac:dyDescent="0.25">
      <c r="A273" s="17" t="str">
        <f>'KV_1.sz.mell.'!A108</f>
        <v>10</v>
      </c>
      <c r="B273" s="66" t="str">
        <f>'KV_1.sz.mell.'!B108</f>
        <v xml:space="preserve">   - Garancia- és kezességvállalásból kifizetés ÁH-n belülre</v>
      </c>
      <c r="C273" s="29">
        <f>'KV_1.sz.mell.'!C108</f>
        <v>0</v>
      </c>
    </row>
    <row r="274" spans="1:3" ht="12.75" customHeight="1" x14ac:dyDescent="0.25">
      <c r="A274" s="17" t="str">
        <f>'KV_1.sz.mell.'!A109</f>
        <v>11</v>
      </c>
      <c r="B274" s="66" t="str">
        <f>'KV_1.sz.mell.'!B109</f>
        <v xml:space="preserve">   -Visszatérítendő támogatások, kölcsönök nyújtása ÁH-n belülre</v>
      </c>
      <c r="C274" s="29">
        <f>'KV_1.sz.mell.'!C109</f>
        <v>0</v>
      </c>
    </row>
    <row r="275" spans="1:3" ht="12.75" customHeight="1" x14ac:dyDescent="0.25">
      <c r="A275" s="17" t="str">
        <f>'KV_1.sz.mell.'!A110</f>
        <v>12</v>
      </c>
      <c r="B275" s="66" t="str">
        <f>'KV_1.sz.mell.'!B110</f>
        <v xml:space="preserve">   - Visszatérítendő támogatások, kölcsönök törlesztése ÁH-n belülre</v>
      </c>
      <c r="C275" s="29">
        <f>'KV_1.sz.mell.'!C110</f>
        <v>0</v>
      </c>
    </row>
    <row r="276" spans="1:3" ht="12.75" customHeight="1" x14ac:dyDescent="0.25">
      <c r="A276" s="17" t="str">
        <f>'KV_1.sz.mell.'!A111</f>
        <v>13</v>
      </c>
      <c r="B276" s="66" t="str">
        <f>'KV_1.sz.mell.'!B111</f>
        <v xml:space="preserve">   - Egyéb működési célú támogatások ÁH-n belülre</v>
      </c>
      <c r="C276" s="29">
        <f>'KV_1.sz.mell.'!C111</f>
        <v>3746136</v>
      </c>
    </row>
    <row r="277" spans="1:3" ht="12.75" customHeight="1" x14ac:dyDescent="0.25">
      <c r="A277" s="17" t="str">
        <f>'KV_1.sz.mell.'!A112</f>
        <v>14</v>
      </c>
      <c r="B277" s="66" t="str">
        <f>'KV_1.sz.mell.'!B112</f>
        <v xml:space="preserve">   - Garancia és kezességvállalásból kifizetés ÁH-n kívülre</v>
      </c>
      <c r="C277" s="29">
        <f>'KV_1.sz.mell.'!C112</f>
        <v>0</v>
      </c>
    </row>
    <row r="278" spans="1:3" ht="12.75" customHeight="1" x14ac:dyDescent="0.25">
      <c r="A278" s="17" t="str">
        <f>'KV_1.sz.mell.'!A113</f>
        <v>15</v>
      </c>
      <c r="B278" s="66" t="str">
        <f>'KV_1.sz.mell.'!B113</f>
        <v xml:space="preserve">   - Visszatérítendő támogatások, kölcsönök nyújtása ÁH-n kívülre</v>
      </c>
      <c r="C278" s="29">
        <f>'KV_1.sz.mell.'!C113</f>
        <v>0</v>
      </c>
    </row>
    <row r="279" spans="1:3" ht="12.75" customHeight="1" x14ac:dyDescent="0.25">
      <c r="A279" s="17" t="str">
        <f>'KV_1.sz.mell.'!A114</f>
        <v>16</v>
      </c>
      <c r="B279" s="66" t="str">
        <f>'KV_1.sz.mell.'!B114</f>
        <v xml:space="preserve">   - Árkiegészítések, ártámogatások</v>
      </c>
      <c r="C279" s="29">
        <f>'KV_1.sz.mell.'!C114</f>
        <v>0</v>
      </c>
    </row>
    <row r="280" spans="1:3" ht="12.75" customHeight="1" x14ac:dyDescent="0.25">
      <c r="A280" s="17" t="str">
        <f>'KV_1.sz.mell.'!A115</f>
        <v>17</v>
      </c>
      <c r="B280" s="66" t="str">
        <f>'KV_1.sz.mell.'!B115</f>
        <v xml:space="preserve">   - Kamattámogatások</v>
      </c>
      <c r="C280" s="29">
        <f>'KV_1.sz.mell.'!C115</f>
        <v>0</v>
      </c>
    </row>
    <row r="281" spans="1:3" ht="12.75" customHeight="1" x14ac:dyDescent="0.25">
      <c r="A281" s="17" t="str">
        <f>'KV_1.sz.mell.'!A116</f>
        <v>18</v>
      </c>
      <c r="B281" s="66" t="str">
        <f>'KV_1.sz.mell.'!B116</f>
        <v xml:space="preserve">   - Egyéb működési célú támogatások államháztartáson kívülre</v>
      </c>
      <c r="C281" s="29">
        <f>'KV_1.sz.mell.'!C116</f>
        <v>94110000</v>
      </c>
    </row>
    <row r="282" spans="1:3" ht="12.75" customHeight="1" x14ac:dyDescent="0.25">
      <c r="A282" s="17" t="str">
        <f>'KV_1.sz.mell.'!A117</f>
        <v>19</v>
      </c>
      <c r="B282" s="66" t="str">
        <f>'KV_1.sz.mell.'!B117</f>
        <v xml:space="preserve">   - Tartalékok</v>
      </c>
      <c r="C282" s="25">
        <f>'KV_1.sz.mell.'!C117</f>
        <v>18000000</v>
      </c>
    </row>
    <row r="283" spans="1:3" ht="12.75" customHeight="1" x14ac:dyDescent="0.25">
      <c r="A283" s="17" t="str">
        <f>'KV_1.sz.mell.'!A118</f>
        <v>20</v>
      </c>
      <c r="B283" s="66" t="str">
        <f>'KV_1.sz.mell.'!B118</f>
        <v xml:space="preserve">         - a 19-ből:             - Általános tartalék</v>
      </c>
      <c r="C283" s="25">
        <f>'KV_1.sz.mell.'!C118</f>
        <v>8000000</v>
      </c>
    </row>
    <row r="284" spans="1:3" ht="12.75" customHeight="1" thickBot="1" x14ac:dyDescent="0.3">
      <c r="A284" s="44" t="str">
        <f>'KV_1.sz.mell.'!A119</f>
        <v>21</v>
      </c>
      <c r="B284" s="76" t="str">
        <f>'KV_1.sz.mell.'!B119</f>
        <v xml:space="preserve">                                       - Céltartalék</v>
      </c>
      <c r="C284" s="92">
        <f>'KV_1.sz.mell.'!C119</f>
        <v>10000000</v>
      </c>
    </row>
    <row r="285" spans="1:3" ht="12.75" customHeight="1" thickBot="1" x14ac:dyDescent="0.3">
      <c r="A285" s="45" t="str">
        <f>'KV_1.sz.mell.'!A120</f>
        <v>22</v>
      </c>
      <c r="B285" s="64" t="str">
        <f>'KV_1.sz.mell.'!B120</f>
        <v xml:space="preserve">   Felhalmozási költségvetés kiadásai (23+25+27)</v>
      </c>
      <c r="C285" s="65">
        <f>+C286+C288+C290</f>
        <v>213485500</v>
      </c>
    </row>
    <row r="286" spans="1:3" ht="12.75" customHeight="1" x14ac:dyDescent="0.25">
      <c r="A286" s="17">
        <f>'KV_1.sz.mell.'!A121</f>
        <v>23</v>
      </c>
      <c r="B286" s="66" t="str">
        <f>'KV_1.sz.mell.'!B121</f>
        <v>Beruházások</v>
      </c>
      <c r="C286" s="19">
        <f>'KV_1.sz.mell.'!C121</f>
        <v>100675500</v>
      </c>
    </row>
    <row r="287" spans="1:3" ht="12.75" customHeight="1" x14ac:dyDescent="0.25">
      <c r="A287" s="17" t="str">
        <f>'KV_1.sz.mell.'!A122</f>
        <v>24</v>
      </c>
      <c r="B287" s="66" t="str">
        <f>'KV_1.sz.mell.'!B122</f>
        <v>23-ból EU-s forrásból megvalósuló beruházás</v>
      </c>
      <c r="C287" s="19">
        <f>'KV_1.sz.mell.'!C122</f>
        <v>3500000</v>
      </c>
    </row>
    <row r="288" spans="1:3" ht="12.75" customHeight="1" x14ac:dyDescent="0.25">
      <c r="A288" s="17" t="str">
        <f>'KV_1.sz.mell.'!A123</f>
        <v>25</v>
      </c>
      <c r="B288" s="66" t="str">
        <f>'KV_1.sz.mell.'!B123</f>
        <v>Felújítások</v>
      </c>
      <c r="C288" s="25">
        <f>'KV_1.sz.mell.'!C123</f>
        <v>103310000</v>
      </c>
    </row>
    <row r="289" spans="1:3" ht="12.75" customHeight="1" x14ac:dyDescent="0.25">
      <c r="A289" s="17" t="str">
        <f>'KV_1.sz.mell.'!A124</f>
        <v>26</v>
      </c>
      <c r="B289" s="66" t="str">
        <f>'KV_1.sz.mell.'!B124</f>
        <v>25-ből EU-s forrásból megvalósuló felújítás</v>
      </c>
      <c r="C289" s="68">
        <f>'KV_1.sz.mell.'!C124</f>
        <v>99500000</v>
      </c>
    </row>
    <row r="290" spans="1:3" ht="12.75" customHeight="1" x14ac:dyDescent="0.25">
      <c r="A290" s="33" t="str">
        <f>'KV_1.sz.mell.'!A125</f>
        <v>27</v>
      </c>
      <c r="B290" s="66" t="str">
        <f>'KV_1.sz.mell.'!B125</f>
        <v>Egyéb felhalmozási célú kiadások</v>
      </c>
      <c r="C290" s="68">
        <f>'KV_1.sz.mell.'!C125</f>
        <v>9500000</v>
      </c>
    </row>
    <row r="291" spans="1:3" ht="12.75" customHeight="1" x14ac:dyDescent="0.25">
      <c r="A291" s="17" t="str">
        <f>'KV_1.sz.mell.'!A126</f>
        <v>28</v>
      </c>
      <c r="B291" s="66" t="str">
        <f>'KV_1.sz.mell.'!B126</f>
        <v>27-ből           - Garancia- és kezességvállalásból kifizetés ÁH-n belülre</v>
      </c>
      <c r="C291" s="68">
        <f>'KV_1.sz.mell.'!C126</f>
        <v>0</v>
      </c>
    </row>
    <row r="292" spans="1:3" ht="12.75" customHeight="1" x14ac:dyDescent="0.25">
      <c r="A292" s="17" t="str">
        <f>'KV_1.sz.mell.'!A127</f>
        <v>29</v>
      </c>
      <c r="B292" s="66" t="str">
        <f>'KV_1.sz.mell.'!B127</f>
        <v xml:space="preserve">   - Visszatérítendő támogatások, kölcsönök nyújtása ÁH-n belülre</v>
      </c>
      <c r="C292" s="68">
        <f>'KV_1.sz.mell.'!C127</f>
        <v>0</v>
      </c>
    </row>
    <row r="293" spans="1:3" ht="12.75" customHeight="1" x14ac:dyDescent="0.25">
      <c r="A293" s="17" t="str">
        <f>'KV_1.sz.mell.'!A128</f>
        <v>30</v>
      </c>
      <c r="B293" s="66" t="str">
        <f>'KV_1.sz.mell.'!B128</f>
        <v xml:space="preserve">   - Visszatérítendő támogatások, kölcsönök törlesztése ÁH-n belülre</v>
      </c>
      <c r="C293" s="68">
        <f>'KV_1.sz.mell.'!C128</f>
        <v>0</v>
      </c>
    </row>
    <row r="294" spans="1:3" ht="12.75" customHeight="1" x14ac:dyDescent="0.25">
      <c r="A294" s="17" t="str">
        <f>'KV_1.sz.mell.'!A129</f>
        <v>31</v>
      </c>
      <c r="B294" s="66" t="str">
        <f>'KV_1.sz.mell.'!B129</f>
        <v xml:space="preserve">   - Egyéb felhalmozási célú támogatások ÁH-n belülre</v>
      </c>
      <c r="C294" s="68">
        <f>'KV_1.sz.mell.'!C129</f>
        <v>0</v>
      </c>
    </row>
    <row r="295" spans="1:3" ht="12.75" customHeight="1" x14ac:dyDescent="0.25">
      <c r="A295" s="17" t="str">
        <f>'KV_1.sz.mell.'!A130</f>
        <v>32</v>
      </c>
      <c r="B295" s="66" t="str">
        <f>'KV_1.sz.mell.'!B130</f>
        <v xml:space="preserve">   - Garancia- és kezességvállalásból kifizetés ÁH-n kívülre</v>
      </c>
      <c r="C295" s="68">
        <f>'KV_1.sz.mell.'!C130</f>
        <v>0</v>
      </c>
    </row>
    <row r="296" spans="1:3" ht="12.75" customHeight="1" x14ac:dyDescent="0.25">
      <c r="A296" s="17" t="str">
        <f>'KV_1.sz.mell.'!A131</f>
        <v>33</v>
      </c>
      <c r="B296" s="66" t="str">
        <f>'KV_1.sz.mell.'!B131</f>
        <v xml:space="preserve">   - Visszatérítendő támogatások, kölcsönök nyújtása ÁH-n kívülre</v>
      </c>
      <c r="C296" s="68">
        <f>'KV_1.sz.mell.'!C131</f>
        <v>0</v>
      </c>
    </row>
    <row r="297" spans="1:3" ht="12.75" customHeight="1" x14ac:dyDescent="0.25">
      <c r="A297" s="17" t="str">
        <f>'KV_1.sz.mell.'!A132</f>
        <v>34</v>
      </c>
      <c r="B297" s="66" t="str">
        <f>'KV_1.sz.mell.'!B132</f>
        <v xml:space="preserve">   - Lakástámogatás</v>
      </c>
      <c r="C297" s="68">
        <f>'KV_1.sz.mell.'!C132</f>
        <v>0</v>
      </c>
    </row>
    <row r="298" spans="1:3" ht="12.75" customHeight="1" thickBot="1" x14ac:dyDescent="0.3">
      <c r="A298" s="17">
        <f>'KV_1.sz.mell.'!A133</f>
        <v>35</v>
      </c>
      <c r="B298" s="66" t="str">
        <f>'KV_1.sz.mell.'!B133</f>
        <v xml:space="preserve">   - Egyéb felhalmozási célú támogatások államháztartáson kívülre</v>
      </c>
      <c r="C298" s="71">
        <f>'KV_1.sz.mell.'!C133</f>
        <v>9500000</v>
      </c>
    </row>
    <row r="299" spans="1:3" ht="12.75" customHeight="1" thickBot="1" x14ac:dyDescent="0.3">
      <c r="A299" s="45">
        <f>'KV_1.sz.mell.'!A134</f>
        <v>36</v>
      </c>
      <c r="B299" s="72" t="str">
        <f>'KV_1.sz.mell.'!B134</f>
        <v>KÖLTSÉGVETÉSI KIADÁSOK ÖSSZESEN (1+22)</v>
      </c>
      <c r="C299" s="15">
        <f>+C264+C285</f>
        <v>1196279165</v>
      </c>
    </row>
    <row r="300" spans="1:3" ht="12.75" customHeight="1" thickBot="1" x14ac:dyDescent="0.3">
      <c r="A300" s="45">
        <f>'KV_1.sz.mell.'!A135</f>
        <v>37</v>
      </c>
      <c r="B300" s="72" t="str">
        <f>'KV_1.sz.mell.'!B135</f>
        <v>Hitel-, kölcsöntörlesztés államháztartáson kívülre (38+ … + 40)</v>
      </c>
      <c r="C300" s="15">
        <f>+C301+C302+C303</f>
        <v>0</v>
      </c>
    </row>
    <row r="301" spans="1:3" ht="12.75" customHeight="1" x14ac:dyDescent="0.25">
      <c r="A301" s="17">
        <f>'KV_1.sz.mell.'!A136</f>
        <v>38</v>
      </c>
      <c r="B301" s="67" t="str">
        <f>'KV_1.sz.mell.'!B136</f>
        <v>Hosszú lejáratú hitelek, kölcsönök törlesztése pénzügyi vállalkozásnak</v>
      </c>
      <c r="C301" s="68"/>
    </row>
    <row r="302" spans="1:3" ht="12.75" customHeight="1" x14ac:dyDescent="0.25">
      <c r="A302" s="17" t="str">
        <f>'KV_1.sz.mell.'!A137</f>
        <v>39</v>
      </c>
      <c r="B302" s="67" t="str">
        <f>'KV_1.sz.mell.'!B137</f>
        <v>Likviditási célú hitelek, kölcsönök törlesztése pénzügyi vállalkozásnak</v>
      </c>
      <c r="C302" s="68"/>
    </row>
    <row r="303" spans="1:3" ht="12.75" customHeight="1" thickBot="1" x14ac:dyDescent="0.3">
      <c r="A303" s="17" t="str">
        <f>'KV_1.sz.mell.'!A138</f>
        <v>40</v>
      </c>
      <c r="B303" s="67" t="str">
        <f>'KV_1.sz.mell.'!B138</f>
        <v>Rövid lejáratú hitelek, kölcsönök törlesztése pénzügyi vállalkozásnak</v>
      </c>
      <c r="C303" s="68"/>
    </row>
    <row r="304" spans="1:3" ht="12.75" customHeight="1" thickBot="1" x14ac:dyDescent="0.3">
      <c r="A304" s="45">
        <f>'KV_1.sz.mell.'!A139</f>
        <v>41</v>
      </c>
      <c r="B304" s="72" t="str">
        <f>'KV_1.sz.mell.'!B139</f>
        <v>Belföldi értékpapírok kiadásai (42+ … + 47)</v>
      </c>
      <c r="C304" s="15">
        <f>SUM(C305:C310)</f>
        <v>0</v>
      </c>
    </row>
    <row r="305" spans="1:3" ht="12.75" customHeight="1" x14ac:dyDescent="0.25">
      <c r="A305" s="17">
        <f>'KV_1.sz.mell.'!A140</f>
        <v>42</v>
      </c>
      <c r="B305" s="73" t="str">
        <f>'KV_1.sz.mell.'!B140</f>
        <v>Forgatási célú belföldi értékpapírok vásárlása</v>
      </c>
      <c r="C305" s="68">
        <f>'KV_1.sz.mell.'!C140</f>
        <v>0</v>
      </c>
    </row>
    <row r="306" spans="1:3" ht="12.75" customHeight="1" x14ac:dyDescent="0.25">
      <c r="A306" s="17">
        <f>'KV_1.sz.mell.'!A141</f>
        <v>43</v>
      </c>
      <c r="B306" s="73" t="str">
        <f>'KV_1.sz.mell.'!B141</f>
        <v>Befektetési célú belföldi értékpapírok vásárlása</v>
      </c>
      <c r="C306" s="68">
        <f>'KV_1.sz.mell.'!C141</f>
        <v>0</v>
      </c>
    </row>
    <row r="307" spans="1:3" ht="12.75" customHeight="1" x14ac:dyDescent="0.25">
      <c r="A307" s="17" t="str">
        <f>'KV_1.sz.mell.'!A142</f>
        <v>44</v>
      </c>
      <c r="B307" s="73" t="str">
        <f>'KV_1.sz.mell.'!B142</f>
        <v>Kincstárjegyek beváltása</v>
      </c>
      <c r="C307" s="68">
        <f>'KV_1.sz.mell.'!C142</f>
        <v>0</v>
      </c>
    </row>
    <row r="308" spans="1:3" ht="12.75" customHeight="1" x14ac:dyDescent="0.25">
      <c r="A308" s="17" t="str">
        <f>'KV_1.sz.mell.'!A143</f>
        <v>45</v>
      </c>
      <c r="B308" s="73" t="str">
        <f>'KV_1.sz.mell.'!B143</f>
        <v>Éven belüli lejáratú belföldi értékpapírok beváltása</v>
      </c>
      <c r="C308" s="68">
        <f>'KV_1.sz.mell.'!C143</f>
        <v>0</v>
      </c>
    </row>
    <row r="309" spans="1:3" ht="12.75" customHeight="1" x14ac:dyDescent="0.25">
      <c r="A309" s="17" t="str">
        <f>'KV_1.sz.mell.'!A144</f>
        <v>46</v>
      </c>
      <c r="B309" s="73" t="str">
        <f>'KV_1.sz.mell.'!B144</f>
        <v>Belföldi kötvények beváltása</v>
      </c>
      <c r="C309" s="71">
        <f>'KV_1.sz.mell.'!C144</f>
        <v>0</v>
      </c>
    </row>
    <row r="310" spans="1:3" ht="12.75" customHeight="1" thickBot="1" x14ac:dyDescent="0.3">
      <c r="A310" s="75">
        <f>'KV_1.sz.mell.'!A145</f>
        <v>47</v>
      </c>
      <c r="B310" s="76" t="str">
        <f>'KV_1.sz.mell.'!B145</f>
        <v>Éven túli lejáratú belföldi értékpapírok beváltása</v>
      </c>
      <c r="C310" s="77">
        <f>'KV_1.sz.mell.'!C145</f>
        <v>0</v>
      </c>
    </row>
    <row r="311" spans="1:3" ht="12.75" customHeight="1" thickBot="1" x14ac:dyDescent="0.3">
      <c r="A311" s="45">
        <f>'KV_1.sz.mell.'!A146</f>
        <v>48</v>
      </c>
      <c r="B311" s="72" t="str">
        <f>'KV_1.sz.mell.'!B146</f>
        <v>Belföldi finanszírozás kiadásai (49+ … + 52)</v>
      </c>
      <c r="C311" s="27">
        <f>+C312+C313+C314+C315</f>
        <v>10369844</v>
      </c>
    </row>
    <row r="312" spans="1:3" ht="12.75" customHeight="1" x14ac:dyDescent="0.25">
      <c r="A312" s="17">
        <f>'KV_1.sz.mell.'!A147</f>
        <v>49</v>
      </c>
      <c r="B312" s="73" t="str">
        <f>'KV_1.sz.mell.'!B147</f>
        <v>Államháztartáson belüli megelőlegezések folyósítása</v>
      </c>
      <c r="C312" s="68">
        <f>'KV_1.sz.mell.'!C147</f>
        <v>0</v>
      </c>
    </row>
    <row r="313" spans="1:3" ht="12.75" customHeight="1" x14ac:dyDescent="0.25">
      <c r="A313" s="17" t="str">
        <f>'KV_1.sz.mell.'!A148</f>
        <v>50</v>
      </c>
      <c r="B313" s="73" t="str">
        <f>'KV_1.sz.mell.'!B148</f>
        <v>Államháztartáson belüli megelőlegezések visszafizetése</v>
      </c>
      <c r="C313" s="68">
        <f>'KV_1.sz.mell.'!C148</f>
        <v>10369844</v>
      </c>
    </row>
    <row r="314" spans="1:3" ht="12.75" customHeight="1" x14ac:dyDescent="0.25">
      <c r="A314" s="17" t="str">
        <f>'KV_1.sz.mell.'!A149</f>
        <v>51</v>
      </c>
      <c r="B314" s="73" t="str">
        <f>'KV_1.sz.mell.'!B149</f>
        <v>Pénzeszközök lekötött betétként elhelyezése</v>
      </c>
      <c r="C314" s="71">
        <f>'KV_1.sz.mell.'!C149</f>
        <v>0</v>
      </c>
    </row>
    <row r="315" spans="1:3" ht="12.75" customHeight="1" thickBot="1" x14ac:dyDescent="0.3">
      <c r="A315" s="44">
        <f>'KV_1.sz.mell.'!A150</f>
        <v>52</v>
      </c>
      <c r="B315" s="73" t="str">
        <f>'KV_1.sz.mell.'!B150</f>
        <v>Pénzügyi lízing kiadásai</v>
      </c>
      <c r="C315" s="77">
        <f>'KV_1.sz.mell.'!C150</f>
        <v>0</v>
      </c>
    </row>
    <row r="316" spans="1:3" ht="12.75" customHeight="1" thickBot="1" x14ac:dyDescent="0.3">
      <c r="A316" s="45">
        <f>'KV_1.sz.mell.'!A151</f>
        <v>53</v>
      </c>
      <c r="B316" s="72" t="str">
        <f>'KV_1.sz.mell.'!B151</f>
        <v>Külföldi finanszírozás kiadásai (54+ … + 58)</v>
      </c>
      <c r="C316" s="78">
        <f>SUM(C317:C321)</f>
        <v>0</v>
      </c>
    </row>
    <row r="317" spans="1:3" ht="12.75" customHeight="1" x14ac:dyDescent="0.25">
      <c r="A317" s="17">
        <f>'KV_1.sz.mell.'!A152</f>
        <v>54</v>
      </c>
      <c r="B317" s="73" t="str">
        <f>'KV_1.sz.mell.'!B152</f>
        <v>Forgatási célú külföldi értékpapírok vásárlása</v>
      </c>
      <c r="C317" s="68"/>
    </row>
    <row r="318" spans="1:3" ht="12.75" customHeight="1" x14ac:dyDescent="0.25">
      <c r="A318" s="17">
        <f>'KV_1.sz.mell.'!A153</f>
        <v>55</v>
      </c>
      <c r="B318" s="73" t="str">
        <f>'KV_1.sz.mell.'!B153</f>
        <v>Befektetési célú külföldi értékpapírok vásárlása</v>
      </c>
      <c r="C318" s="68"/>
    </row>
    <row r="319" spans="1:3" ht="12.75" customHeight="1" x14ac:dyDescent="0.25">
      <c r="A319" s="17" t="str">
        <f>'KV_1.sz.mell.'!A154</f>
        <v>56</v>
      </c>
      <c r="B319" s="73" t="str">
        <f>'KV_1.sz.mell.'!B154</f>
        <v>Külföldi értékpapírok beváltása</v>
      </c>
      <c r="C319" s="68"/>
    </row>
    <row r="320" spans="1:3" ht="12.75" customHeight="1" x14ac:dyDescent="0.25">
      <c r="A320" s="17" t="str">
        <f>'KV_1.sz.mell.'!A155</f>
        <v>57</v>
      </c>
      <c r="B320" s="73" t="str">
        <f>'KV_1.sz.mell.'!B155</f>
        <v>Hitelek, kölcsönök törlesztése külföldi kormányoknak nemz. szervezeteknek</v>
      </c>
      <c r="C320" s="68"/>
    </row>
    <row r="321" spans="1:3" ht="12.75" customHeight="1" thickBot="1" x14ac:dyDescent="0.3">
      <c r="A321" s="17" t="str">
        <f>'KV_1.sz.mell.'!A156</f>
        <v>58</v>
      </c>
      <c r="B321" s="73" t="str">
        <f>'KV_1.sz.mell.'!B156</f>
        <v>Hitelek, kölcsönök törlesztése külföldi pénzintézeteknek</v>
      </c>
      <c r="C321" s="68"/>
    </row>
    <row r="322" spans="1:3" ht="12.75" customHeight="1" thickBot="1" x14ac:dyDescent="0.3">
      <c r="A322" s="45">
        <f>'KV_1.sz.mell.'!A157</f>
        <v>59</v>
      </c>
      <c r="B322" s="72" t="str">
        <f>'KV_1.sz.mell.'!B157</f>
        <v>Adóssághoz nem kapcsolódó származékos ügyletek</v>
      </c>
      <c r="C322" s="79"/>
    </row>
    <row r="323" spans="1:3" ht="12.75" customHeight="1" thickBot="1" x14ac:dyDescent="0.3">
      <c r="A323" s="45">
        <f>'KV_1.sz.mell.'!A158</f>
        <v>60</v>
      </c>
      <c r="B323" s="72" t="str">
        <f>'KV_1.sz.mell.'!B158</f>
        <v>Váltókiadások</v>
      </c>
      <c r="C323" s="79"/>
    </row>
    <row r="324" spans="1:3" ht="12.75" customHeight="1" thickBot="1" x14ac:dyDescent="0.3">
      <c r="A324" s="45">
        <f>'KV_1.sz.mell.'!A159</f>
        <v>61</v>
      </c>
      <c r="B324" s="72" t="str">
        <f>'KV_1.sz.mell.'!B159</f>
        <v>FINANSZÍROZÁSI KIADÁSOK ÖSSZESEN: (37+41+48+53+59+60)</v>
      </c>
      <c r="C324" s="82">
        <f>+C300+C304+C311+C316+C322+C323</f>
        <v>10369844</v>
      </c>
    </row>
    <row r="325" spans="1:3" ht="12.75" customHeight="1" thickBot="1" x14ac:dyDescent="0.3">
      <c r="A325" s="45">
        <f>'KV_1.sz.mell.'!A160</f>
        <v>62</v>
      </c>
      <c r="B325" s="72" t="str">
        <f>'KV_1.sz.mell.'!B160</f>
        <v>KIADÁSOK ÖSSZESEN: (36.+61)</v>
      </c>
      <c r="C325" s="82">
        <f>+C299+C324</f>
        <v>1206649009</v>
      </c>
    </row>
    <row r="326" spans="1:3" x14ac:dyDescent="0.25">
      <c r="A326" s="84"/>
      <c r="B326" s="85"/>
      <c r="C326" s="86">
        <f>C258-C325</f>
        <v>0</v>
      </c>
    </row>
    <row r="327" spans="1:3" x14ac:dyDescent="0.25">
      <c r="A327" s="667" t="str">
        <f>'KV_1.sz.mell.'!A162</f>
        <v>KÖLTSÉGVETÉSI, FINANSZÍROZÁSI BEVÉTELEK ÉS KIADÁSOK EGYENLEGE</v>
      </c>
      <c r="B327" s="667"/>
      <c r="C327" s="667"/>
    </row>
    <row r="328" spans="1:3" ht="16.5" thickBot="1" x14ac:dyDescent="0.3">
      <c r="A328" s="668"/>
      <c r="B328" s="668"/>
      <c r="C328" s="56" t="str">
        <f>'KV_1.sz.mell.'!C163</f>
        <v>Forintban!</v>
      </c>
    </row>
    <row r="329" spans="1:3" ht="21.75" thickBot="1" x14ac:dyDescent="0.3">
      <c r="A329" s="13">
        <f>'KV_1.sz.mell.'!A164</f>
        <v>1</v>
      </c>
      <c r="B329" s="87" t="str">
        <f>'KV_1.sz.mell.'!B164</f>
        <v>Költségvetési hiány, többlet ( költségvetési bevételek 59. sor - költségvetési kiadások 36. sor) (+/-)</v>
      </c>
      <c r="C329" s="15">
        <f>+C233-C299</f>
        <v>-65206251</v>
      </c>
    </row>
    <row r="330" spans="1:3" ht="32.25" thickBot="1" x14ac:dyDescent="0.3">
      <c r="A330" s="13">
        <f>'KV_1.sz.mell.'!A165</f>
        <v>2</v>
      </c>
      <c r="B330" s="87" t="str">
        <f>'KV_1.sz.mell.'!B165</f>
        <v>Finanszírozási bevételek, kiadások egyenlege (finanszírozási bevételek 83. sor - finanszírozási kiadások 61. sor)
 (+/-)</v>
      </c>
      <c r="C330" s="15">
        <f>C257-C324</f>
        <v>65206251</v>
      </c>
    </row>
    <row r="332" spans="1:3" x14ac:dyDescent="0.25">
      <c r="A332" s="669" t="s">
        <v>383</v>
      </c>
      <c r="B332" s="664"/>
      <c r="C332" s="664"/>
    </row>
    <row r="333" spans="1:3" x14ac:dyDescent="0.25">
      <c r="A333" s="669" t="str">
        <f>'KV_1.sz.mell.'!A168</f>
        <v>2025. ÉVI KÖLTSÉGVETÉS</v>
      </c>
      <c r="B333" s="664"/>
      <c r="C333" s="664"/>
    </row>
    <row r="334" spans="1:3" x14ac:dyDescent="0.25">
      <c r="A334" s="669" t="s">
        <v>232</v>
      </c>
      <c r="B334" s="664"/>
      <c r="C334" s="664"/>
    </row>
    <row r="335" spans="1:3" x14ac:dyDescent="0.25">
      <c r="A335" s="93"/>
      <c r="B335" s="93"/>
      <c r="C335" s="94"/>
    </row>
    <row r="336" spans="1:3" x14ac:dyDescent="0.25">
      <c r="A336" s="665" t="str">
        <f>'KV_1.sz.mell.'!A6</f>
        <v>B E V É T E L E K</v>
      </c>
      <c r="B336" s="665"/>
      <c r="C336" s="665"/>
    </row>
    <row r="337" spans="1:3" ht="16.5" thickBot="1" x14ac:dyDescent="0.3">
      <c r="A337" s="661"/>
      <c r="B337" s="661"/>
      <c r="C337" s="5" t="str">
        <f>'KV_1.sz.mell.'!C7</f>
        <v>Forintban!</v>
      </c>
    </row>
    <row r="338" spans="1:3" ht="24.75" thickBot="1" x14ac:dyDescent="0.3">
      <c r="A338" s="6" t="str">
        <f>'KV_1.sz.mell.'!A8</f>
        <v>Sor-
szám</v>
      </c>
      <c r="B338" s="7" t="str">
        <f>'KV_1.sz.mell.'!B8</f>
        <v>Bevételi jogcím</v>
      </c>
      <c r="C338" s="8" t="str">
        <f>'KV_1.sz.mell.'!C8</f>
        <v>2025. évi előirányzat</v>
      </c>
    </row>
    <row r="339" spans="1:3" ht="12.75" customHeight="1" thickBot="1" x14ac:dyDescent="0.3">
      <c r="A339" s="9"/>
      <c r="B339" s="10" t="str">
        <f>'KV_1.sz.mell.'!B9</f>
        <v>A</v>
      </c>
      <c r="C339" s="11" t="str">
        <f>'KV_1.sz.mell.'!C9</f>
        <v>B</v>
      </c>
    </row>
    <row r="340" spans="1:3" ht="12.75" customHeight="1" thickBot="1" x14ac:dyDescent="0.3">
      <c r="A340" s="13">
        <f>'KV_1.sz.mell.'!A10</f>
        <v>1</v>
      </c>
      <c r="B340" s="14" t="str">
        <f>'KV_1.sz.mell.'!B10</f>
        <v>Működési célú támogatások államháztartáson belülről (10+…+11+…+14)</v>
      </c>
      <c r="C340" s="15">
        <f>C349+C350+C351+C352+C353</f>
        <v>0</v>
      </c>
    </row>
    <row r="341" spans="1:3" ht="12.75" customHeight="1" x14ac:dyDescent="0.25">
      <c r="A341" s="17" t="str">
        <f>'KV_1.sz.mell.'!A11</f>
        <v>2</v>
      </c>
      <c r="B341" s="18" t="str">
        <f>'KV_1.sz.mell.'!B11</f>
        <v>Helyi önkormányzatok működésének általános támogatása</v>
      </c>
      <c r="C341" s="19"/>
    </row>
    <row r="342" spans="1:3" ht="12.75" customHeight="1" x14ac:dyDescent="0.25">
      <c r="A342" s="17" t="str">
        <f>'KV_1.sz.mell.'!A12</f>
        <v>3</v>
      </c>
      <c r="B342" s="18" t="str">
        <f>'KV_1.sz.mell.'!B12</f>
        <v>Önkormányzatok egyes köznevelési feladatainak támogatása</v>
      </c>
      <c r="C342" s="19"/>
    </row>
    <row r="343" spans="1:3" ht="12.75" customHeight="1" x14ac:dyDescent="0.25">
      <c r="A343" s="17" t="str">
        <f>'KV_1.sz.mell.'!A13</f>
        <v>4</v>
      </c>
      <c r="B343" s="18" t="str">
        <f>'KV_1.sz.mell.'!B13</f>
        <v>Önkormányzatok szociális és gyermekjóléti feladatainak támogatása</v>
      </c>
      <c r="C343" s="19"/>
    </row>
    <row r="344" spans="1:3" ht="12.75" customHeight="1" x14ac:dyDescent="0.25">
      <c r="A344" s="17" t="str">
        <f>'KV_1.sz.mell.'!A14</f>
        <v>5</v>
      </c>
      <c r="B344" s="18" t="str">
        <f>'KV_1.sz.mell.'!B14</f>
        <v>Önkormányzatok gyermekétkeztetési feladatainak támogatása</v>
      </c>
      <c r="C344" s="19"/>
    </row>
    <row r="345" spans="1:3" ht="12.75" customHeight="1" x14ac:dyDescent="0.25">
      <c r="A345" s="17" t="str">
        <f>'KV_1.sz.mell.'!A15</f>
        <v>6</v>
      </c>
      <c r="B345" s="18" t="str">
        <f>'KV_1.sz.mell.'!B15</f>
        <v>Önkormányzatok kulturális feladatainak támogatása</v>
      </c>
      <c r="C345" s="19"/>
    </row>
    <row r="346" spans="1:3" ht="12.75" customHeight="1" x14ac:dyDescent="0.25">
      <c r="A346" s="17" t="str">
        <f>'KV_1.sz.mell.'!A16</f>
        <v>7</v>
      </c>
      <c r="B346" s="18" t="str">
        <f>'KV_1.sz.mell.'!B16</f>
        <v xml:space="preserve">Működési célú kvi támogatások és kiegészítő támogatások </v>
      </c>
      <c r="C346" s="19"/>
    </row>
    <row r="347" spans="1:3" ht="12.75" customHeight="1" x14ac:dyDescent="0.25">
      <c r="A347" s="17" t="str">
        <f>'KV_1.sz.mell.'!A17</f>
        <v>8</v>
      </c>
      <c r="B347" s="18" t="str">
        <f>'KV_1.sz.mell.'!B17</f>
        <v>Elszámolásból származó bevételek</v>
      </c>
      <c r="C347" s="19"/>
    </row>
    <row r="348" spans="1:3" ht="12.75" customHeight="1" x14ac:dyDescent="0.25">
      <c r="A348" s="17" t="str">
        <f>'KV_1.sz.mell.'!A18</f>
        <v>9</v>
      </c>
      <c r="B348" s="18" t="str">
        <f>'KV_1.sz.mell.'!B18</f>
        <v>Elvonások és befizetések bevételei</v>
      </c>
      <c r="C348" s="22"/>
    </row>
    <row r="349" spans="1:3" ht="12.75" customHeight="1" x14ac:dyDescent="0.25">
      <c r="A349" s="17" t="str">
        <f>'KV_1.sz.mell.'!A19</f>
        <v>10</v>
      </c>
      <c r="B349" s="18" t="str">
        <f>'KV_1.sz.mell.'!B19</f>
        <v>Önkormányzat működési támogatásai (2+…+.9)</v>
      </c>
      <c r="C349" s="24">
        <f>SUM(C341:C348)</f>
        <v>0</v>
      </c>
    </row>
    <row r="350" spans="1:3" ht="12.75" customHeight="1" x14ac:dyDescent="0.25">
      <c r="A350" s="17" t="str">
        <f>'KV_1.sz.mell.'!A20</f>
        <v>11</v>
      </c>
      <c r="B350" s="18" t="str">
        <f>'KV_1.sz.mell.'!B20</f>
        <v xml:space="preserve">Működési célú garancia- és kezességvállalásból megtérülések </v>
      </c>
      <c r="C350" s="19"/>
    </row>
    <row r="351" spans="1:3" ht="12.75" customHeight="1" x14ac:dyDescent="0.25">
      <c r="A351" s="17" t="str">
        <f>'KV_1.sz.mell.'!A21</f>
        <v>12</v>
      </c>
      <c r="B351" s="18" t="str">
        <f>'KV_1.sz.mell.'!B21</f>
        <v xml:space="preserve">Működési célú visszatérítendő támogatások, kölcsönök visszatérülése </v>
      </c>
      <c r="C351" s="19"/>
    </row>
    <row r="352" spans="1:3" ht="12.75" customHeight="1" x14ac:dyDescent="0.25">
      <c r="A352" s="17" t="str">
        <f>'KV_1.sz.mell.'!A22</f>
        <v>13</v>
      </c>
      <c r="B352" s="18" t="str">
        <f>'KV_1.sz.mell.'!B22</f>
        <v>Működési célú visszatérítendő támogatások, kölcsönök igénybevétele</v>
      </c>
      <c r="C352" s="19"/>
    </row>
    <row r="353" spans="1:3" ht="12.75" customHeight="1" x14ac:dyDescent="0.25">
      <c r="A353" s="17" t="str">
        <f>'KV_1.sz.mell.'!A23</f>
        <v>14</v>
      </c>
      <c r="B353" s="18" t="str">
        <f>'KV_1.sz.mell.'!B23</f>
        <v xml:space="preserve">Egyéb működési célú támogatások bevételei </v>
      </c>
      <c r="C353" s="19"/>
    </row>
    <row r="354" spans="1:3" ht="12.75" customHeight="1" thickBot="1" x14ac:dyDescent="0.3">
      <c r="A354" s="17" t="str">
        <f>'KV_1.sz.mell.'!A24</f>
        <v>15</v>
      </c>
      <c r="B354" s="18" t="str">
        <f>'KV_1.sz.mell.'!B24</f>
        <v>14-ből EU-s támogatás</v>
      </c>
      <c r="C354" s="19"/>
    </row>
    <row r="355" spans="1:3" ht="12.75" customHeight="1" thickBot="1" x14ac:dyDescent="0.3">
      <c r="A355" s="13">
        <f>'KV_1.sz.mell.'!A25</f>
        <v>16</v>
      </c>
      <c r="B355" s="14" t="str">
        <f>'KV_1.sz.mell.'!B25</f>
        <v>Felhalmozási célú támogatások államháztartáson belülről (17+…+21)</v>
      </c>
      <c r="C355" s="15">
        <f>+C356+C357+C358+C359+C360</f>
        <v>0</v>
      </c>
    </row>
    <row r="356" spans="1:3" ht="12.75" customHeight="1" x14ac:dyDescent="0.25">
      <c r="A356" s="17" t="str">
        <f>'KV_1.sz.mell.'!A26</f>
        <v>17</v>
      </c>
      <c r="B356" s="18" t="str">
        <f>'KV_1.sz.mell.'!B26</f>
        <v>Felhalmozási célú önkormányzati támogatások</v>
      </c>
      <c r="C356" s="19"/>
    </row>
    <row r="357" spans="1:3" ht="12.75" customHeight="1" x14ac:dyDescent="0.25">
      <c r="A357" s="17" t="str">
        <f>'KV_1.sz.mell.'!A27</f>
        <v>18</v>
      </c>
      <c r="B357" s="18" t="str">
        <f>'KV_1.sz.mell.'!B27</f>
        <v>Felhalmozási célú garancia- és kezességvállalásból megtérülések</v>
      </c>
      <c r="C357" s="25"/>
    </row>
    <row r="358" spans="1:3" ht="12.75" customHeight="1" x14ac:dyDescent="0.25">
      <c r="A358" s="17" t="str">
        <f>'KV_1.sz.mell.'!A28</f>
        <v>19</v>
      </c>
      <c r="B358" s="18" t="str">
        <f>'KV_1.sz.mell.'!B28</f>
        <v>Felhalmozási célú visszatérítendő támogatások, kölcsönök visszatérülése</v>
      </c>
      <c r="C358" s="25"/>
    </row>
    <row r="359" spans="1:3" ht="12.75" customHeight="1" x14ac:dyDescent="0.25">
      <c r="A359" s="17" t="str">
        <f>'KV_1.sz.mell.'!A29</f>
        <v>20</v>
      </c>
      <c r="B359" s="18" t="str">
        <f>'KV_1.sz.mell.'!B29</f>
        <v>Felhalmozási célú visszatérítendő támogatások, kölcsönök igénybevétele</v>
      </c>
      <c r="C359" s="25"/>
    </row>
    <row r="360" spans="1:3" ht="12.75" customHeight="1" x14ac:dyDescent="0.25">
      <c r="A360" s="17" t="str">
        <f>'KV_1.sz.mell.'!A30</f>
        <v>21</v>
      </c>
      <c r="B360" s="18" t="str">
        <f>'KV_1.sz.mell.'!B30</f>
        <v>Egyéb felhalmozási célú támogatások bevételei</v>
      </c>
      <c r="C360" s="25"/>
    </row>
    <row r="361" spans="1:3" ht="12.75" customHeight="1" thickBot="1" x14ac:dyDescent="0.3">
      <c r="A361" s="17" t="str">
        <f>'KV_1.sz.mell.'!A31</f>
        <v>22</v>
      </c>
      <c r="B361" s="18" t="str">
        <f>'KV_1.sz.mell.'!B31</f>
        <v xml:space="preserve">   21-ből EU-s támogatás</v>
      </c>
      <c r="C361" s="25"/>
    </row>
    <row r="362" spans="1:3" ht="12.75" customHeight="1" thickBot="1" x14ac:dyDescent="0.3">
      <c r="A362" s="13">
        <f>'KV_1.sz.mell.'!A32</f>
        <v>23</v>
      </c>
      <c r="B362" s="14" t="str">
        <f>'KV_1.sz.mell.'!B32</f>
        <v>Közhatalmi bevételek (24+…+30)</v>
      </c>
      <c r="C362" s="27">
        <f>SUM(C363:C369)</f>
        <v>0</v>
      </c>
    </row>
    <row r="363" spans="1:3" ht="12.75" customHeight="1" x14ac:dyDescent="0.25">
      <c r="A363" s="17" t="str">
        <f>'KV_1.sz.mell.'!A33</f>
        <v>24</v>
      </c>
      <c r="B363" s="18" t="str">
        <f>'KV_1.sz.mell.'!B33</f>
        <v>Építményadó</v>
      </c>
      <c r="C363" s="19"/>
    </row>
    <row r="364" spans="1:3" ht="12.75" customHeight="1" x14ac:dyDescent="0.25">
      <c r="A364" s="17" t="str">
        <f>'KV_1.sz.mell.'!A34</f>
        <v>25</v>
      </c>
      <c r="B364" s="18" t="str">
        <f>'KV_1.sz.mell.'!B34</f>
        <v>Idegenforgalmi adó</v>
      </c>
      <c r="C364" s="25"/>
    </row>
    <row r="365" spans="1:3" ht="12.75" customHeight="1" x14ac:dyDescent="0.25">
      <c r="A365" s="17" t="str">
        <f>'KV_1.sz.mell.'!A35</f>
        <v>26</v>
      </c>
      <c r="B365" s="18" t="str">
        <f>'KV_1.sz.mell.'!B35</f>
        <v>Iparűzési adó</v>
      </c>
      <c r="C365" s="25"/>
    </row>
    <row r="366" spans="1:3" ht="12.75" customHeight="1" x14ac:dyDescent="0.25">
      <c r="A366" s="17" t="str">
        <f>'KV_1.sz.mell.'!A36</f>
        <v>27</v>
      </c>
      <c r="B366" s="18" t="str">
        <f>'KV_1.sz.mell.'!B36</f>
        <v xml:space="preserve">Talajterhelési díj </v>
      </c>
      <c r="C366" s="25"/>
    </row>
    <row r="367" spans="1:3" ht="12.75" customHeight="1" x14ac:dyDescent="0.25">
      <c r="A367" s="17" t="str">
        <f>'KV_1.sz.mell.'!A37</f>
        <v>28</v>
      </c>
      <c r="B367" s="18" t="str">
        <f>'KV_1.sz.mell.'!B37</f>
        <v>Gépjárműadó</v>
      </c>
      <c r="C367" s="25"/>
    </row>
    <row r="368" spans="1:3" ht="12.75" customHeight="1" x14ac:dyDescent="0.25">
      <c r="A368" s="17" t="str">
        <f>'KV_1.sz.mell.'!A38</f>
        <v>29</v>
      </c>
      <c r="B368" s="18" t="str">
        <f>'KV_1.sz.mell.'!B38</f>
        <v>Telekadó</v>
      </c>
      <c r="C368" s="25"/>
    </row>
    <row r="369" spans="1:3" ht="12.75" customHeight="1" thickBot="1" x14ac:dyDescent="0.3">
      <c r="A369" s="17" t="str">
        <f>'KV_1.sz.mell.'!A39</f>
        <v>30</v>
      </c>
      <c r="B369" s="18" t="str">
        <f>'KV_1.sz.mell.'!B39</f>
        <v>Egyéb közhatalmi bevételek</v>
      </c>
      <c r="C369" s="29"/>
    </row>
    <row r="370" spans="1:3" ht="12.75" customHeight="1" thickBot="1" x14ac:dyDescent="0.3">
      <c r="A370" s="13">
        <f>'KV_1.sz.mell.'!A40</f>
        <v>31</v>
      </c>
      <c r="B370" s="14" t="str">
        <f>'KV_1.sz.mell.'!B40</f>
        <v>Működési bevételek (32+…+ 42)</v>
      </c>
      <c r="C370" s="15">
        <f>SUM(C371:C381)</f>
        <v>0</v>
      </c>
    </row>
    <row r="371" spans="1:3" ht="12.75" customHeight="1" x14ac:dyDescent="0.25">
      <c r="A371" s="17" t="str">
        <f>'KV_1.sz.mell.'!A41</f>
        <v>32</v>
      </c>
      <c r="B371" s="18" t="str">
        <f>'KV_1.sz.mell.'!B41</f>
        <v>Készletértékesítés ellenértéke</v>
      </c>
      <c r="C371" s="19"/>
    </row>
    <row r="372" spans="1:3" ht="12.75" customHeight="1" x14ac:dyDescent="0.25">
      <c r="A372" s="17" t="str">
        <f>'KV_1.sz.mell.'!A42</f>
        <v>33</v>
      </c>
      <c r="B372" s="18" t="str">
        <f>'KV_1.sz.mell.'!B42</f>
        <v>Szolgáltatások ellenértéke</v>
      </c>
      <c r="C372" s="25"/>
    </row>
    <row r="373" spans="1:3" ht="12.75" customHeight="1" x14ac:dyDescent="0.25">
      <c r="A373" s="17" t="str">
        <f>'KV_1.sz.mell.'!A43</f>
        <v>34</v>
      </c>
      <c r="B373" s="18" t="str">
        <f>'KV_1.sz.mell.'!B43</f>
        <v>Közvetített szolgáltatások értéke</v>
      </c>
      <c r="C373" s="25"/>
    </row>
    <row r="374" spans="1:3" ht="12.75" customHeight="1" x14ac:dyDescent="0.25">
      <c r="A374" s="17" t="str">
        <f>'KV_1.sz.mell.'!A44</f>
        <v>35</v>
      </c>
      <c r="B374" s="18" t="str">
        <f>'KV_1.sz.mell.'!B44</f>
        <v>Tulajdonosi bevételek</v>
      </c>
      <c r="C374" s="25"/>
    </row>
    <row r="375" spans="1:3" ht="12.75" customHeight="1" x14ac:dyDescent="0.25">
      <c r="A375" s="17" t="str">
        <f>'KV_1.sz.mell.'!A45</f>
        <v>36</v>
      </c>
      <c r="B375" s="18" t="str">
        <f>'KV_1.sz.mell.'!B45</f>
        <v>Ellátási díjak</v>
      </c>
      <c r="C375" s="25"/>
    </row>
    <row r="376" spans="1:3" ht="12.75" customHeight="1" x14ac:dyDescent="0.25">
      <c r="A376" s="17" t="str">
        <f>'KV_1.sz.mell.'!A46</f>
        <v>37</v>
      </c>
      <c r="B376" s="18" t="str">
        <f>'KV_1.sz.mell.'!B46</f>
        <v xml:space="preserve">Kiszámlázott általános forgalmi adó </v>
      </c>
      <c r="C376" s="25"/>
    </row>
    <row r="377" spans="1:3" ht="12.75" customHeight="1" x14ac:dyDescent="0.25">
      <c r="A377" s="17" t="str">
        <f>'KV_1.sz.mell.'!A47</f>
        <v>38</v>
      </c>
      <c r="B377" s="18" t="str">
        <f>'KV_1.sz.mell.'!B47</f>
        <v>Általános forgalmi adó visszatérítése</v>
      </c>
      <c r="C377" s="25"/>
    </row>
    <row r="378" spans="1:3" ht="12.75" customHeight="1" x14ac:dyDescent="0.25">
      <c r="A378" s="17" t="str">
        <f>'KV_1.sz.mell.'!A48</f>
        <v>39</v>
      </c>
      <c r="B378" s="18" t="str">
        <f>'KV_1.sz.mell.'!B48</f>
        <v>Kamatbevételek és más nyereségjellegű bevételek</v>
      </c>
      <c r="C378" s="25"/>
    </row>
    <row r="379" spans="1:3" ht="12.75" customHeight="1" x14ac:dyDescent="0.25">
      <c r="A379" s="17" t="str">
        <f>'KV_1.sz.mell.'!A49</f>
        <v>40</v>
      </c>
      <c r="B379" s="18" t="str">
        <f>'KV_1.sz.mell.'!B49</f>
        <v>Egyéb pénzügyi műveletek bevételei</v>
      </c>
      <c r="C379" s="30"/>
    </row>
    <row r="380" spans="1:3" ht="12.75" customHeight="1" x14ac:dyDescent="0.25">
      <c r="A380" s="17" t="str">
        <f>'KV_1.sz.mell.'!A50</f>
        <v>41</v>
      </c>
      <c r="B380" s="18" t="str">
        <f>'KV_1.sz.mell.'!B50</f>
        <v>Biztosító által fizetett kártérítés</v>
      </c>
      <c r="C380" s="31"/>
    </row>
    <row r="381" spans="1:3" ht="12.75" customHeight="1" thickBot="1" x14ac:dyDescent="0.3">
      <c r="A381" s="17" t="str">
        <f>'KV_1.sz.mell.'!A51</f>
        <v>42</v>
      </c>
      <c r="B381" s="18" t="str">
        <f>'KV_1.sz.mell.'!B51</f>
        <v>Egyéb működési bevételek</v>
      </c>
      <c r="C381" s="31"/>
    </row>
    <row r="382" spans="1:3" ht="12.75" customHeight="1" thickBot="1" x14ac:dyDescent="0.3">
      <c r="A382" s="13">
        <f>'KV_1.sz.mell.'!A52</f>
        <v>43</v>
      </c>
      <c r="B382" s="14" t="str">
        <f>'KV_1.sz.mell.'!B52</f>
        <v>Felhalmozási bevételek (44+…+48)</v>
      </c>
      <c r="C382" s="15">
        <f>SUM(C383:C387)</f>
        <v>0</v>
      </c>
    </row>
    <row r="383" spans="1:3" ht="12.75" customHeight="1" x14ac:dyDescent="0.25">
      <c r="A383" s="17" t="str">
        <f>'KV_1.sz.mell.'!A53</f>
        <v>44</v>
      </c>
      <c r="B383" s="18" t="str">
        <f>'KV_1.sz.mell.'!B53</f>
        <v>Immateriális javak értékesítése</v>
      </c>
      <c r="C383" s="32"/>
    </row>
    <row r="384" spans="1:3" ht="12.75" customHeight="1" x14ac:dyDescent="0.25">
      <c r="A384" s="17" t="str">
        <f>'KV_1.sz.mell.'!A54</f>
        <v>45</v>
      </c>
      <c r="B384" s="18" t="str">
        <f>'KV_1.sz.mell.'!B54</f>
        <v>Ingatlanok értékesítése</v>
      </c>
      <c r="C384" s="30"/>
    </row>
    <row r="385" spans="1:3" ht="12.75" customHeight="1" x14ac:dyDescent="0.25">
      <c r="A385" s="17" t="str">
        <f>'KV_1.sz.mell.'!A55</f>
        <v>46</v>
      </c>
      <c r="B385" s="18" t="str">
        <f>'KV_1.sz.mell.'!B55</f>
        <v>Egyéb tárgyi eszközök értékesítése</v>
      </c>
      <c r="C385" s="30"/>
    </row>
    <row r="386" spans="1:3" ht="12.75" customHeight="1" x14ac:dyDescent="0.25">
      <c r="A386" s="17" t="str">
        <f>'KV_1.sz.mell.'!A56</f>
        <v>47</v>
      </c>
      <c r="B386" s="18" t="str">
        <f>'KV_1.sz.mell.'!B56</f>
        <v>Részesedések értékesítése</v>
      </c>
      <c r="C386" s="30"/>
    </row>
    <row r="387" spans="1:3" ht="12.75" customHeight="1" thickBot="1" x14ac:dyDescent="0.3">
      <c r="A387" s="17" t="str">
        <f>'KV_1.sz.mell.'!A57</f>
        <v>48</v>
      </c>
      <c r="B387" s="18" t="str">
        <f>'KV_1.sz.mell.'!B57</f>
        <v>Részesedések megszűnéséhez kapcsolódó bevételek</v>
      </c>
      <c r="C387" s="31"/>
    </row>
    <row r="388" spans="1:3" ht="12.75" customHeight="1" thickBot="1" x14ac:dyDescent="0.3">
      <c r="A388" s="13">
        <f>'KV_1.sz.mell.'!A58</f>
        <v>49</v>
      </c>
      <c r="B388" s="14" t="str">
        <f>'KV_1.sz.mell.'!B58</f>
        <v>Működési célú átvett pénzeszközök (50+ … + 52)</v>
      </c>
      <c r="C388" s="15">
        <f>SUM(C389:C391)</f>
        <v>0</v>
      </c>
    </row>
    <row r="389" spans="1:3" ht="12.75" customHeight="1" x14ac:dyDescent="0.25">
      <c r="A389" s="17" t="str">
        <f>'KV_1.sz.mell.'!A59</f>
        <v>50</v>
      </c>
      <c r="B389" s="18" t="str">
        <f>'KV_1.sz.mell.'!B59</f>
        <v>Működési célú garancia- és kezességvállalásból megtérülések ÁH-n kívülről</v>
      </c>
      <c r="C389" s="19"/>
    </row>
    <row r="390" spans="1:3" ht="12.75" customHeight="1" x14ac:dyDescent="0.25">
      <c r="A390" s="17" t="str">
        <f>'KV_1.sz.mell.'!A60</f>
        <v>51</v>
      </c>
      <c r="B390" s="18" t="str">
        <f>'KV_1.sz.mell.'!B60</f>
        <v>Működési célú visszatérítendő támogatások, kölcsönök visszatér. ÁH-n kívülről</v>
      </c>
      <c r="C390" s="25"/>
    </row>
    <row r="391" spans="1:3" ht="12.75" customHeight="1" x14ac:dyDescent="0.25">
      <c r="A391" s="17" t="str">
        <f>'KV_1.sz.mell.'!A61</f>
        <v>52</v>
      </c>
      <c r="B391" s="18" t="str">
        <f>'KV_1.sz.mell.'!B61</f>
        <v>Egyéb működési célú átvett pénzeszköz</v>
      </c>
      <c r="C391" s="25"/>
    </row>
    <row r="392" spans="1:3" ht="12.75" customHeight="1" thickBot="1" x14ac:dyDescent="0.3">
      <c r="A392" s="17" t="str">
        <f>'KV_1.sz.mell.'!A62</f>
        <v>53</v>
      </c>
      <c r="B392" s="18" t="str">
        <f>'KV_1.sz.mell.'!B62</f>
        <v xml:space="preserve">  52-ből EU-s támogatás (közvetlen)</v>
      </c>
      <c r="C392" s="25"/>
    </row>
    <row r="393" spans="1:3" ht="12.75" customHeight="1" thickBot="1" x14ac:dyDescent="0.3">
      <c r="A393" s="13">
        <f>'KV_1.sz.mell.'!A63</f>
        <v>54</v>
      </c>
      <c r="B393" s="38" t="str">
        <f>'KV_1.sz.mell.'!B63</f>
        <v>Felhalmozási célú átvett pénzeszközök (55+…+57)</v>
      </c>
      <c r="C393" s="36">
        <f>SUM(C394:C396)</f>
        <v>0</v>
      </c>
    </row>
    <row r="394" spans="1:3" ht="12.75" customHeight="1" x14ac:dyDescent="0.25">
      <c r="A394" s="17" t="str">
        <f>'KV_1.sz.mell.'!A64</f>
        <v>55</v>
      </c>
      <c r="B394" s="18" t="str">
        <f>'KV_1.sz.mell.'!B64</f>
        <v>Felhalm. célú garancia- és kezességvállalásból megtérülések ÁH-n kívülről</v>
      </c>
      <c r="C394" s="30"/>
    </row>
    <row r="395" spans="1:3" ht="12.75" customHeight="1" x14ac:dyDescent="0.25">
      <c r="A395" s="17" t="str">
        <f>'KV_1.sz.mell.'!A65</f>
        <v>56</v>
      </c>
      <c r="B395" s="18" t="str">
        <f>'KV_1.sz.mell.'!B65</f>
        <v>Felhalm. célú visszatérítendő támogatások, kölcsönök visszatér. ÁH-n kívülről</v>
      </c>
      <c r="C395" s="30"/>
    </row>
    <row r="396" spans="1:3" ht="12.75" customHeight="1" x14ac:dyDescent="0.25">
      <c r="A396" s="17" t="str">
        <f>'KV_1.sz.mell.'!A66</f>
        <v>57</v>
      </c>
      <c r="B396" s="18" t="str">
        <f>'KV_1.sz.mell.'!B66</f>
        <v>Egyéb felhalmozási célú átvett pénzeszköz</v>
      </c>
      <c r="C396" s="30"/>
    </row>
    <row r="397" spans="1:3" ht="12.75" customHeight="1" thickBot="1" x14ac:dyDescent="0.3">
      <c r="A397" s="17" t="str">
        <f>'KV_1.sz.mell.'!A67</f>
        <v>58</v>
      </c>
      <c r="B397" s="18" t="str">
        <f>'KV_1.sz.mell.'!B67</f>
        <v xml:space="preserve">  57-ből EU-s támogatás (közvetlen)</v>
      </c>
      <c r="C397" s="30"/>
    </row>
    <row r="398" spans="1:3" ht="12.75" customHeight="1" thickBot="1" x14ac:dyDescent="0.3">
      <c r="A398" s="13">
        <f>'KV_1.sz.mell.'!A68</f>
        <v>59</v>
      </c>
      <c r="B398" s="14" t="str">
        <f>'KV_1.sz.mell.'!B68</f>
        <v>KÖLTSÉGVETÉSI BEVÉTELEK ÖSSZESEN: (1+16+23+31+43+49+54)</v>
      </c>
      <c r="C398" s="27">
        <f>+C340+C355+C362+C370+C382+C388+C393</f>
        <v>0</v>
      </c>
    </row>
    <row r="399" spans="1:3" ht="12.75" customHeight="1" thickBot="1" x14ac:dyDescent="0.3">
      <c r="A399" s="37">
        <f>'KV_1.sz.mell.'!A69</f>
        <v>60</v>
      </c>
      <c r="B399" s="14" t="str">
        <f>'KV_1.sz.mell.'!B69</f>
        <v>Hitel-, kölcsönfelvétel államháztartáson kívülről  (61+…+63)</v>
      </c>
      <c r="C399" s="15">
        <f>SUM(C400:C402)</f>
        <v>0</v>
      </c>
    </row>
    <row r="400" spans="1:3" ht="12.75" customHeight="1" x14ac:dyDescent="0.25">
      <c r="A400" s="17" t="str">
        <f>'KV_1.sz.mell.'!A70</f>
        <v>61</v>
      </c>
      <c r="B400" s="18" t="str">
        <f>'KV_1.sz.mell.'!B70</f>
        <v>Hosszú lejáratú  hitelek, kölcsönök felvétele</v>
      </c>
      <c r="C400" s="30"/>
    </row>
    <row r="401" spans="1:3" ht="12.75" customHeight="1" x14ac:dyDescent="0.25">
      <c r="A401" s="17" t="str">
        <f>'KV_1.sz.mell.'!A71</f>
        <v>62</v>
      </c>
      <c r="B401" s="18" t="str">
        <f>'KV_1.sz.mell.'!B71</f>
        <v>Likviditási célú  hitelek, kölcsönök felvétele pénzügyi vállalkozástól</v>
      </c>
      <c r="C401" s="30"/>
    </row>
    <row r="402" spans="1:3" ht="12.75" customHeight="1" thickBot="1" x14ac:dyDescent="0.3">
      <c r="A402" s="17" t="str">
        <f>'KV_1.sz.mell.'!A72</f>
        <v>63</v>
      </c>
      <c r="B402" s="18" t="str">
        <f>'KV_1.sz.mell.'!B72</f>
        <v>Rövid lejáratú  hitelek, kölcsönök felvétele pénzügyi vállalkozástól</v>
      </c>
      <c r="C402" s="30"/>
    </row>
    <row r="403" spans="1:3" ht="12.75" customHeight="1" thickBot="1" x14ac:dyDescent="0.3">
      <c r="A403" s="37">
        <f>'KV_1.sz.mell.'!A73</f>
        <v>64</v>
      </c>
      <c r="B403" s="38" t="str">
        <f>'KV_1.sz.mell.'!B73</f>
        <v>Belföldi értékpapírok bevételei (65 +…+ 68)</v>
      </c>
      <c r="C403" s="15">
        <f>SUM(C404:C407)</f>
        <v>0</v>
      </c>
    </row>
    <row r="404" spans="1:3" ht="12.75" customHeight="1" x14ac:dyDescent="0.25">
      <c r="A404" s="17" t="str">
        <f>'KV_1.sz.mell.'!A74</f>
        <v>65</v>
      </c>
      <c r="B404" s="18" t="str">
        <f>'KV_1.sz.mell.'!B74</f>
        <v>Forgatási célú belföldi értékpapírok beváltása,  értékesítése</v>
      </c>
      <c r="C404" s="30"/>
    </row>
    <row r="405" spans="1:3" ht="12.75" customHeight="1" x14ac:dyDescent="0.25">
      <c r="A405" s="17" t="str">
        <f>'KV_1.sz.mell.'!A75</f>
        <v>66</v>
      </c>
      <c r="B405" s="18" t="str">
        <f>'KV_1.sz.mell.'!B75</f>
        <v>Éven belüli lejáratú belföldi értékpapírok kibocsátása</v>
      </c>
      <c r="C405" s="30"/>
    </row>
    <row r="406" spans="1:3" ht="12.75" customHeight="1" x14ac:dyDescent="0.25">
      <c r="A406" s="17" t="str">
        <f>'KV_1.sz.mell.'!A76</f>
        <v>67</v>
      </c>
      <c r="B406" s="18" t="str">
        <f>'KV_1.sz.mell.'!B76</f>
        <v>Befektetési célú belföldi értékpapírok beváltása,  értékesítése</v>
      </c>
      <c r="C406" s="31"/>
    </row>
    <row r="407" spans="1:3" ht="12.75" customHeight="1" thickBot="1" x14ac:dyDescent="0.3">
      <c r="A407" s="17" t="str">
        <f>'KV_1.sz.mell.'!A77</f>
        <v>68</v>
      </c>
      <c r="B407" s="18" t="str">
        <f>'KV_1.sz.mell.'!B77</f>
        <v>Éven túli lejáratú belföldi értékpapírok kibocsátása</v>
      </c>
      <c r="C407" s="41"/>
    </row>
    <row r="408" spans="1:3" ht="12.75" customHeight="1" thickBot="1" x14ac:dyDescent="0.3">
      <c r="A408" s="37">
        <f>'KV_1.sz.mell.'!A78</f>
        <v>69</v>
      </c>
      <c r="B408" s="38" t="str">
        <f>'KV_1.sz.mell.'!B78</f>
        <v>Maradvány igénybevétele (70 + 71)</v>
      </c>
      <c r="C408" s="15">
        <f>SUM(C409:C410)</f>
        <v>0</v>
      </c>
    </row>
    <row r="409" spans="1:3" ht="12.75" customHeight="1" thickBot="1" x14ac:dyDescent="0.3">
      <c r="A409" s="17" t="str">
        <f>'KV_1.sz.mell.'!A79</f>
        <v>70</v>
      </c>
      <c r="B409" s="42" t="str">
        <f>'KV_1.sz.mell.'!B79</f>
        <v>Előző év költségvetési maradványának igénybevétele</v>
      </c>
      <c r="C409" s="43"/>
    </row>
    <row r="410" spans="1:3" ht="12.75" customHeight="1" thickBot="1" x14ac:dyDescent="0.3">
      <c r="A410" s="17" t="str">
        <f>'KV_1.sz.mell.'!A80</f>
        <v>71</v>
      </c>
      <c r="B410" s="42" t="str">
        <f>'KV_1.sz.mell.'!B80</f>
        <v>Előző év vállalkozási maradványának igénybevétele</v>
      </c>
      <c r="C410" s="41"/>
    </row>
    <row r="411" spans="1:3" ht="12.75" customHeight="1" thickBot="1" x14ac:dyDescent="0.3">
      <c r="A411" s="37">
        <f>'KV_1.sz.mell.'!A81</f>
        <v>72</v>
      </c>
      <c r="B411" s="38" t="str">
        <f>'KV_1.sz.mell.'!B81</f>
        <v>Belföldi finanszírozás bevételei (73 + … + 75)</v>
      </c>
      <c r="C411" s="15">
        <f>SUM(C412:C414)</f>
        <v>0</v>
      </c>
    </row>
    <row r="412" spans="1:3" ht="12.75" customHeight="1" x14ac:dyDescent="0.25">
      <c r="A412" s="17" t="str">
        <f>'KV_1.sz.mell.'!A82</f>
        <v>73</v>
      </c>
      <c r="B412" s="18" t="str">
        <f>'KV_1.sz.mell.'!B82</f>
        <v>Államháztartáson belüli megelőlegezések</v>
      </c>
      <c r="C412" s="30"/>
    </row>
    <row r="413" spans="1:3" ht="12.75" customHeight="1" x14ac:dyDescent="0.25">
      <c r="A413" s="17" t="str">
        <f>'KV_1.sz.mell.'!A83</f>
        <v>74</v>
      </c>
      <c r="B413" s="18" t="str">
        <f>'KV_1.sz.mell.'!B83</f>
        <v>Államháztartáson belüli megelőlegezések törlesztése</v>
      </c>
      <c r="C413" s="30"/>
    </row>
    <row r="414" spans="1:3" ht="12.75" customHeight="1" thickBot="1" x14ac:dyDescent="0.3">
      <c r="A414" s="44" t="str">
        <f>'KV_1.sz.mell.'!A84</f>
        <v>75</v>
      </c>
      <c r="B414" s="18" t="str">
        <f>'KV_1.sz.mell.'!B84</f>
        <v>Lekötött betétek megszüntetése</v>
      </c>
      <c r="C414" s="41"/>
    </row>
    <row r="415" spans="1:3" ht="12.75" customHeight="1" thickBot="1" x14ac:dyDescent="0.3">
      <c r="A415" s="45" t="str">
        <f>'KV_1.sz.mell.'!A85</f>
        <v>76</v>
      </c>
      <c r="B415" s="38" t="str">
        <f>'KV_1.sz.mell.'!B85</f>
        <v>Külföldi finanszírozás bevételei (77+…+80)</v>
      </c>
      <c r="C415" s="15">
        <f>SUM(C416:C419)</f>
        <v>0</v>
      </c>
    </row>
    <row r="416" spans="1:3" ht="12.75" customHeight="1" x14ac:dyDescent="0.25">
      <c r="A416" s="17" t="str">
        <f>'KV_1.sz.mell.'!A86</f>
        <v>77</v>
      </c>
      <c r="B416" s="18" t="str">
        <f>'KV_1.sz.mell.'!B86</f>
        <v>Forgatási célú külföldi értékpapírok beváltása,  értékesítése</v>
      </c>
      <c r="C416" s="30"/>
    </row>
    <row r="417" spans="1:3" ht="12.75" customHeight="1" x14ac:dyDescent="0.25">
      <c r="A417" s="17" t="str">
        <f>'KV_1.sz.mell.'!A87</f>
        <v>78</v>
      </c>
      <c r="B417" s="18" t="str">
        <f>'KV_1.sz.mell.'!B87</f>
        <v>Befektetési célú külföldi értékpapírok beváltása,  értékesítése</v>
      </c>
      <c r="C417" s="30"/>
    </row>
    <row r="418" spans="1:3" ht="12.75" customHeight="1" x14ac:dyDescent="0.25">
      <c r="A418" s="17" t="str">
        <f>'KV_1.sz.mell.'!A88</f>
        <v>79</v>
      </c>
      <c r="B418" s="18" t="str">
        <f>'KV_1.sz.mell.'!B88</f>
        <v>Külföldi értékpapírok kibocsátása</v>
      </c>
      <c r="C418" s="30"/>
    </row>
    <row r="419" spans="1:3" ht="12.75" customHeight="1" thickBot="1" x14ac:dyDescent="0.3">
      <c r="A419" s="44" t="str">
        <f>'KV_1.sz.mell.'!A89</f>
        <v>80</v>
      </c>
      <c r="B419" s="18" t="str">
        <f>'KV_1.sz.mell.'!B89</f>
        <v>Külföldi hitelek, kölcsönök felvétele</v>
      </c>
      <c r="C419" s="30"/>
    </row>
    <row r="420" spans="1:3" ht="12.75" customHeight="1" thickBot="1" x14ac:dyDescent="0.3">
      <c r="A420" s="45" t="str">
        <f>'KV_1.sz.mell.'!A90</f>
        <v>81</v>
      </c>
      <c r="B420" s="38" t="str">
        <f>'KV_1.sz.mell.'!B90</f>
        <v>Váltóbevételek</v>
      </c>
      <c r="C420" s="47"/>
    </row>
    <row r="421" spans="1:3" ht="12.75" customHeight="1" thickBot="1" x14ac:dyDescent="0.3">
      <c r="A421" s="48" t="str">
        <f>'KV_1.sz.mell.'!A91</f>
        <v>82</v>
      </c>
      <c r="B421" s="38" t="str">
        <f>'KV_1.sz.mell.'!B91</f>
        <v>Adóssághoz nem kapcsolódó származékos ügyletek bevételei</v>
      </c>
      <c r="C421" s="47"/>
    </row>
    <row r="422" spans="1:3" ht="12.75" customHeight="1" thickBot="1" x14ac:dyDescent="0.3">
      <c r="A422" s="45" t="str">
        <f>'KV_1.sz.mell.'!A92</f>
        <v>83</v>
      </c>
      <c r="B422" s="38" t="str">
        <f>'KV_1.sz.mell.'!B92</f>
        <v>FINANSZÍROZÁSI BEVÉTELEK ÖSSZESEN: (60 + 64+69+72+76+81+82)</v>
      </c>
      <c r="C422" s="27">
        <f>+C399+C403+C408+C411+C415+C420+C421</f>
        <v>0</v>
      </c>
    </row>
    <row r="423" spans="1:3" ht="12.75" customHeight="1" thickBot="1" x14ac:dyDescent="0.3">
      <c r="A423" s="50" t="str">
        <f>'KV_1.sz.mell.'!A93</f>
        <v>84</v>
      </c>
      <c r="B423" s="38" t="str">
        <f>'KV_1.sz.mell.'!B93</f>
        <v>KÖLTSÉGVETÉSI ÉS FINANSZÍROZÁSI BEVÉTELEK ÖSSZESEN: (59+83)</v>
      </c>
      <c r="C423" s="95">
        <f>+C398+C422</f>
        <v>0</v>
      </c>
    </row>
    <row r="424" spans="1:3" x14ac:dyDescent="0.25">
      <c r="A424" s="52"/>
      <c r="B424" s="53"/>
      <c r="C424" s="54"/>
    </row>
    <row r="425" spans="1:3" x14ac:dyDescent="0.25">
      <c r="A425" s="666" t="str">
        <f>'KV_1.sz.mell.'!A95</f>
        <v>K I A D Á S O K</v>
      </c>
      <c r="B425" s="666"/>
      <c r="C425" s="666"/>
    </row>
    <row r="426" spans="1:3" ht="16.5" thickBot="1" x14ac:dyDescent="0.3">
      <c r="A426" s="668"/>
      <c r="B426" s="668"/>
      <c r="C426" s="56" t="str">
        <f>'KV_1.sz.mell.'!C96</f>
        <v>Forintban!</v>
      </c>
    </row>
    <row r="427" spans="1:3" ht="26.25" thickBot="1" x14ac:dyDescent="0.3">
      <c r="A427" s="57" t="str">
        <f>'KV_1.sz.mell.'!A97</f>
        <v>Sor-
szám</v>
      </c>
      <c r="B427" s="58" t="str">
        <f>'KV_1.sz.mell.'!B97</f>
        <v>Kiadási jogcímek</v>
      </c>
      <c r="C427" s="59" t="str">
        <f>'KV_1.sz.mell.'!C97</f>
        <v>2025. évi előirányzat</v>
      </c>
    </row>
    <row r="428" spans="1:3" ht="12.75" customHeight="1" thickBot="1" x14ac:dyDescent="0.3">
      <c r="A428" s="60"/>
      <c r="B428" s="58" t="str">
        <f>'KV_1.sz.mell.'!B98</f>
        <v>A</v>
      </c>
      <c r="C428" s="61" t="str">
        <f>'KV_1.sz.mell.'!C98</f>
        <v>B</v>
      </c>
    </row>
    <row r="429" spans="1:3" ht="12.75" customHeight="1" thickBot="1" x14ac:dyDescent="0.3">
      <c r="A429" s="45">
        <f>'KV_1.sz.mell.'!A99</f>
        <v>1</v>
      </c>
      <c r="B429" s="62" t="str">
        <f>'KV_1.sz.mell.'!B99</f>
        <v xml:space="preserve">   Működési költségvetés kiadásai (2+…+6)</v>
      </c>
      <c r="C429" s="63">
        <f>C430+C431+C432+C433+C434</f>
        <v>0</v>
      </c>
    </row>
    <row r="430" spans="1:3" ht="12.75" customHeight="1" x14ac:dyDescent="0.25">
      <c r="A430" s="33" t="str">
        <f>'KV_1.sz.mell.'!A100</f>
        <v>2</v>
      </c>
      <c r="B430" s="96" t="str">
        <f>'KV_1.sz.mell.'!B100</f>
        <v>Személyi  juttatások</v>
      </c>
      <c r="C430" s="97"/>
    </row>
    <row r="431" spans="1:3" ht="12.75" customHeight="1" x14ac:dyDescent="0.25">
      <c r="A431" s="17" t="str">
        <f>'KV_1.sz.mell.'!A101</f>
        <v>3</v>
      </c>
      <c r="B431" s="66" t="str">
        <f>'KV_1.sz.mell.'!B101</f>
        <v>Munkaadókat terhelő járulékok és szociális hozzájárulási adó</v>
      </c>
      <c r="C431" s="25"/>
    </row>
    <row r="432" spans="1:3" ht="12.75" customHeight="1" x14ac:dyDescent="0.25">
      <c r="A432" s="17" t="str">
        <f>'KV_1.sz.mell.'!A102</f>
        <v>4</v>
      </c>
      <c r="B432" s="66" t="str">
        <f>'KV_1.sz.mell.'!B102</f>
        <v>Dologi  kiadások</v>
      </c>
      <c r="C432" s="29"/>
    </row>
    <row r="433" spans="1:3" ht="12.75" customHeight="1" x14ac:dyDescent="0.25">
      <c r="A433" s="17" t="str">
        <f>'KV_1.sz.mell.'!A103</f>
        <v>5</v>
      </c>
      <c r="B433" s="66" t="str">
        <f>'KV_1.sz.mell.'!B103</f>
        <v>Ellátottak pénzbeli juttatásai</v>
      </c>
      <c r="C433" s="29"/>
    </row>
    <row r="434" spans="1:3" ht="12.75" customHeight="1" x14ac:dyDescent="0.25">
      <c r="A434" s="17" t="str">
        <f>'KV_1.sz.mell.'!A104</f>
        <v>6</v>
      </c>
      <c r="B434" s="66" t="str">
        <f>'KV_1.sz.mell.'!B104</f>
        <v>Egyéb működési célú kiadások</v>
      </c>
      <c r="C434" s="29"/>
    </row>
    <row r="435" spans="1:3" ht="12.75" customHeight="1" x14ac:dyDescent="0.25">
      <c r="A435" s="17" t="str">
        <f>'KV_1.sz.mell.'!A105</f>
        <v>7</v>
      </c>
      <c r="B435" s="66" t="str">
        <f>'KV_1.sz.mell.'!B105</f>
        <v xml:space="preserve">   - a 6-ból:       - Előző évi elszámolásból származó befizetések</v>
      </c>
      <c r="C435" s="29"/>
    </row>
    <row r="436" spans="1:3" ht="12.75" customHeight="1" x14ac:dyDescent="0.25">
      <c r="A436" s="17" t="str">
        <f>'KV_1.sz.mell.'!A106</f>
        <v>8</v>
      </c>
      <c r="B436" s="66" t="str">
        <f>'KV_1.sz.mell.'!B106</f>
        <v xml:space="preserve">   - Törvényi előíráson alapuló befizetések</v>
      </c>
      <c r="C436" s="29"/>
    </row>
    <row r="437" spans="1:3" ht="12.75" customHeight="1" x14ac:dyDescent="0.25">
      <c r="A437" s="17" t="str">
        <f>'KV_1.sz.mell.'!A107</f>
        <v>9</v>
      </c>
      <c r="B437" s="66" t="str">
        <f>'KV_1.sz.mell.'!B107</f>
        <v xml:space="preserve">   - Egyéb elvonások, befizetések</v>
      </c>
      <c r="C437" s="29"/>
    </row>
    <row r="438" spans="1:3" ht="12.75" customHeight="1" x14ac:dyDescent="0.25">
      <c r="A438" s="17" t="str">
        <f>'KV_1.sz.mell.'!A108</f>
        <v>10</v>
      </c>
      <c r="B438" s="66" t="str">
        <f>'KV_1.sz.mell.'!B108</f>
        <v xml:space="preserve">   - Garancia- és kezességvállalásból kifizetés ÁH-n belülre</v>
      </c>
      <c r="C438" s="29"/>
    </row>
    <row r="439" spans="1:3" ht="12.75" customHeight="1" x14ac:dyDescent="0.25">
      <c r="A439" s="17" t="str">
        <f>'KV_1.sz.mell.'!A109</f>
        <v>11</v>
      </c>
      <c r="B439" s="66" t="str">
        <f>'KV_1.sz.mell.'!B109</f>
        <v xml:space="preserve">   -Visszatérítendő támogatások, kölcsönök nyújtása ÁH-n belülre</v>
      </c>
      <c r="C439" s="29"/>
    </row>
    <row r="440" spans="1:3" ht="12.75" customHeight="1" x14ac:dyDescent="0.25">
      <c r="A440" s="17" t="str">
        <f>'KV_1.sz.mell.'!A110</f>
        <v>12</v>
      </c>
      <c r="B440" s="66" t="str">
        <f>'KV_1.sz.mell.'!B110</f>
        <v xml:space="preserve">   - Visszatérítendő támogatások, kölcsönök törlesztése ÁH-n belülre</v>
      </c>
      <c r="C440" s="29"/>
    </row>
    <row r="441" spans="1:3" ht="12.75" customHeight="1" x14ac:dyDescent="0.25">
      <c r="A441" s="17" t="str">
        <f>'KV_1.sz.mell.'!A111</f>
        <v>13</v>
      </c>
      <c r="B441" s="66" t="str">
        <f>'KV_1.sz.mell.'!B111</f>
        <v xml:space="preserve">   - Egyéb működési célú támogatások ÁH-n belülre</v>
      </c>
      <c r="C441" s="29"/>
    </row>
    <row r="442" spans="1:3" ht="12.75" customHeight="1" x14ac:dyDescent="0.25">
      <c r="A442" s="17" t="str">
        <f>'KV_1.sz.mell.'!A112</f>
        <v>14</v>
      </c>
      <c r="B442" s="66" t="str">
        <f>'KV_1.sz.mell.'!B112</f>
        <v xml:space="preserve">   - Garancia és kezességvállalásból kifizetés ÁH-n kívülre</v>
      </c>
      <c r="C442" s="29"/>
    </row>
    <row r="443" spans="1:3" ht="12.75" customHeight="1" x14ac:dyDescent="0.25">
      <c r="A443" s="17" t="str">
        <f>'KV_1.sz.mell.'!A113</f>
        <v>15</v>
      </c>
      <c r="B443" s="66" t="str">
        <f>'KV_1.sz.mell.'!B113</f>
        <v xml:space="preserve">   - Visszatérítendő támogatások, kölcsönök nyújtása ÁH-n kívülre</v>
      </c>
      <c r="C443" s="29"/>
    </row>
    <row r="444" spans="1:3" ht="12.75" customHeight="1" x14ac:dyDescent="0.25">
      <c r="A444" s="17" t="str">
        <f>'KV_1.sz.mell.'!A114</f>
        <v>16</v>
      </c>
      <c r="B444" s="66" t="str">
        <f>'KV_1.sz.mell.'!B114</f>
        <v xml:space="preserve">   - Árkiegészítések, ártámogatások</v>
      </c>
      <c r="C444" s="29"/>
    </row>
    <row r="445" spans="1:3" ht="12.75" customHeight="1" x14ac:dyDescent="0.25">
      <c r="A445" s="17" t="str">
        <f>'KV_1.sz.mell.'!A115</f>
        <v>17</v>
      </c>
      <c r="B445" s="66" t="str">
        <f>'KV_1.sz.mell.'!B115</f>
        <v xml:space="preserve">   - Kamattámogatások</v>
      </c>
      <c r="C445" s="29"/>
    </row>
    <row r="446" spans="1:3" ht="12.75" customHeight="1" x14ac:dyDescent="0.25">
      <c r="A446" s="17" t="str">
        <f>'KV_1.sz.mell.'!A116</f>
        <v>18</v>
      </c>
      <c r="B446" s="66" t="str">
        <f>'KV_1.sz.mell.'!B116</f>
        <v xml:space="preserve">   - Egyéb működési célú támogatások államháztartáson kívülre</v>
      </c>
      <c r="C446" s="29"/>
    </row>
    <row r="447" spans="1:3" ht="12.75" customHeight="1" x14ac:dyDescent="0.25">
      <c r="A447" s="17" t="str">
        <f>'KV_1.sz.mell.'!A117</f>
        <v>19</v>
      </c>
      <c r="B447" s="66" t="str">
        <f>'KV_1.sz.mell.'!B117</f>
        <v xml:space="preserve">   - Tartalékok</v>
      </c>
      <c r="C447" s="25"/>
    </row>
    <row r="448" spans="1:3" ht="12.75" customHeight="1" x14ac:dyDescent="0.25">
      <c r="A448" s="17" t="str">
        <f>'KV_1.sz.mell.'!A118</f>
        <v>20</v>
      </c>
      <c r="B448" s="66" t="str">
        <f>'KV_1.sz.mell.'!B118</f>
        <v xml:space="preserve">         - a 19-ből:             - Általános tartalék</v>
      </c>
      <c r="C448" s="25"/>
    </row>
    <row r="449" spans="1:3" ht="12.75" customHeight="1" thickBot="1" x14ac:dyDescent="0.3">
      <c r="A449" s="44" t="str">
        <f>'KV_1.sz.mell.'!A119</f>
        <v>21</v>
      </c>
      <c r="B449" s="76" t="str">
        <f>'KV_1.sz.mell.'!B119</f>
        <v xml:space="preserve">                                       - Céltartalék</v>
      </c>
      <c r="C449" s="92"/>
    </row>
    <row r="450" spans="1:3" ht="12.75" customHeight="1" thickBot="1" x14ac:dyDescent="0.3">
      <c r="A450" s="45" t="str">
        <f>'KV_1.sz.mell.'!A120</f>
        <v>22</v>
      </c>
      <c r="B450" s="64" t="str">
        <f>'KV_1.sz.mell.'!B120</f>
        <v xml:space="preserve">   Felhalmozási költségvetés kiadásai (23+25+27)</v>
      </c>
      <c r="C450" s="65">
        <f>+C451+C453+C455</f>
        <v>0</v>
      </c>
    </row>
    <row r="451" spans="1:3" ht="12.75" customHeight="1" x14ac:dyDescent="0.25">
      <c r="A451" s="17">
        <f>'KV_1.sz.mell.'!A121</f>
        <v>23</v>
      </c>
      <c r="B451" s="66" t="str">
        <f>'KV_1.sz.mell.'!B121</f>
        <v>Beruházások</v>
      </c>
      <c r="C451" s="19"/>
    </row>
    <row r="452" spans="1:3" ht="12.75" customHeight="1" x14ac:dyDescent="0.25">
      <c r="A452" s="17" t="str">
        <f>'KV_1.sz.mell.'!A122</f>
        <v>24</v>
      </c>
      <c r="B452" s="66" t="str">
        <f>'KV_1.sz.mell.'!B122</f>
        <v>23-ból EU-s forrásból megvalósuló beruházás</v>
      </c>
      <c r="C452" s="19"/>
    </row>
    <row r="453" spans="1:3" ht="12.75" customHeight="1" x14ac:dyDescent="0.25">
      <c r="A453" s="17" t="str">
        <f>'KV_1.sz.mell.'!A123</f>
        <v>25</v>
      </c>
      <c r="B453" s="66" t="str">
        <f>'KV_1.sz.mell.'!B123</f>
        <v>Felújítások</v>
      </c>
      <c r="C453" s="25"/>
    </row>
    <row r="454" spans="1:3" ht="12.75" customHeight="1" x14ac:dyDescent="0.25">
      <c r="A454" s="17" t="str">
        <f>'KV_1.sz.mell.'!A124</f>
        <v>26</v>
      </c>
      <c r="B454" s="66" t="str">
        <f>'KV_1.sz.mell.'!B124</f>
        <v>25-ből EU-s forrásból megvalósuló felújítás</v>
      </c>
      <c r="C454" s="68"/>
    </row>
    <row r="455" spans="1:3" ht="12.75" customHeight="1" x14ac:dyDescent="0.25">
      <c r="A455" s="33" t="str">
        <f>'KV_1.sz.mell.'!A125</f>
        <v>27</v>
      </c>
      <c r="B455" s="66" t="str">
        <f>'KV_1.sz.mell.'!B125</f>
        <v>Egyéb felhalmozási célú kiadások</v>
      </c>
      <c r="C455" s="68"/>
    </row>
    <row r="456" spans="1:3" ht="12.75" customHeight="1" x14ac:dyDescent="0.25">
      <c r="A456" s="17" t="str">
        <f>'KV_1.sz.mell.'!A126</f>
        <v>28</v>
      </c>
      <c r="B456" s="66" t="str">
        <f>'KV_1.sz.mell.'!B126</f>
        <v>27-ből           - Garancia- és kezességvállalásból kifizetés ÁH-n belülre</v>
      </c>
      <c r="C456" s="68"/>
    </row>
    <row r="457" spans="1:3" ht="12.75" customHeight="1" x14ac:dyDescent="0.25">
      <c r="A457" s="17" t="str">
        <f>'KV_1.sz.mell.'!A127</f>
        <v>29</v>
      </c>
      <c r="B457" s="66" t="str">
        <f>'KV_1.sz.mell.'!B127</f>
        <v xml:space="preserve">   - Visszatérítendő támogatások, kölcsönök nyújtása ÁH-n belülre</v>
      </c>
      <c r="C457" s="68"/>
    </row>
    <row r="458" spans="1:3" ht="12.75" customHeight="1" x14ac:dyDescent="0.25">
      <c r="A458" s="17" t="str">
        <f>'KV_1.sz.mell.'!A128</f>
        <v>30</v>
      </c>
      <c r="B458" s="66" t="str">
        <f>'KV_1.sz.mell.'!B128</f>
        <v xml:space="preserve">   - Visszatérítendő támogatások, kölcsönök törlesztése ÁH-n belülre</v>
      </c>
      <c r="C458" s="68"/>
    </row>
    <row r="459" spans="1:3" ht="12.75" customHeight="1" x14ac:dyDescent="0.25">
      <c r="A459" s="17" t="str">
        <f>'KV_1.sz.mell.'!A129</f>
        <v>31</v>
      </c>
      <c r="B459" s="66" t="str">
        <f>'KV_1.sz.mell.'!B129</f>
        <v xml:space="preserve">   - Egyéb felhalmozási célú támogatások ÁH-n belülre</v>
      </c>
      <c r="C459" s="68"/>
    </row>
    <row r="460" spans="1:3" ht="12.75" customHeight="1" x14ac:dyDescent="0.25">
      <c r="A460" s="17" t="str">
        <f>'KV_1.sz.mell.'!A130</f>
        <v>32</v>
      </c>
      <c r="B460" s="66" t="str">
        <f>'KV_1.sz.mell.'!B130</f>
        <v xml:space="preserve">   - Garancia- és kezességvállalásból kifizetés ÁH-n kívülre</v>
      </c>
      <c r="C460" s="68"/>
    </row>
    <row r="461" spans="1:3" ht="12.75" customHeight="1" x14ac:dyDescent="0.25">
      <c r="A461" s="17" t="str">
        <f>'KV_1.sz.mell.'!A131</f>
        <v>33</v>
      </c>
      <c r="B461" s="66" t="str">
        <f>'KV_1.sz.mell.'!B131</f>
        <v xml:space="preserve">   - Visszatérítendő támogatások, kölcsönök nyújtása ÁH-n kívülre</v>
      </c>
      <c r="C461" s="68"/>
    </row>
    <row r="462" spans="1:3" ht="12.75" customHeight="1" x14ac:dyDescent="0.25">
      <c r="A462" s="17" t="str">
        <f>'KV_1.sz.mell.'!A132</f>
        <v>34</v>
      </c>
      <c r="B462" s="66" t="str">
        <f>'KV_1.sz.mell.'!B132</f>
        <v xml:space="preserve">   - Lakástámogatás</v>
      </c>
      <c r="C462" s="68"/>
    </row>
    <row r="463" spans="1:3" ht="12.75" customHeight="1" thickBot="1" x14ac:dyDescent="0.3">
      <c r="A463" s="17">
        <f>'KV_1.sz.mell.'!A133</f>
        <v>35</v>
      </c>
      <c r="B463" s="66" t="str">
        <f>'KV_1.sz.mell.'!B133</f>
        <v xml:space="preserve">   - Egyéb felhalmozási célú támogatások államháztartáson kívülre</v>
      </c>
      <c r="C463" s="71"/>
    </row>
    <row r="464" spans="1:3" ht="12.75" customHeight="1" thickBot="1" x14ac:dyDescent="0.3">
      <c r="A464" s="45">
        <f>'KV_1.sz.mell.'!A134</f>
        <v>36</v>
      </c>
      <c r="B464" s="72" t="str">
        <f>'KV_1.sz.mell.'!B134</f>
        <v>KÖLTSÉGVETÉSI KIADÁSOK ÖSSZESEN (1+22)</v>
      </c>
      <c r="C464" s="15">
        <f>+C429+C450</f>
        <v>0</v>
      </c>
    </row>
    <row r="465" spans="1:3" ht="12.75" customHeight="1" thickBot="1" x14ac:dyDescent="0.3">
      <c r="A465" s="45">
        <f>'KV_1.sz.mell.'!A135</f>
        <v>37</v>
      </c>
      <c r="B465" s="72" t="str">
        <f>'KV_1.sz.mell.'!B135</f>
        <v>Hitel-, kölcsöntörlesztés államháztartáson kívülre (38+ … + 40)</v>
      </c>
      <c r="C465" s="15">
        <f>+C466+C467+C468</f>
        <v>0</v>
      </c>
    </row>
    <row r="466" spans="1:3" ht="12.75" customHeight="1" x14ac:dyDescent="0.25">
      <c r="A466" s="17">
        <f>'KV_1.sz.mell.'!A136</f>
        <v>38</v>
      </c>
      <c r="B466" s="67" t="str">
        <f>'KV_1.sz.mell.'!B136</f>
        <v>Hosszú lejáratú hitelek, kölcsönök törlesztése pénzügyi vállalkozásnak</v>
      </c>
      <c r="C466" s="68"/>
    </row>
    <row r="467" spans="1:3" ht="12.75" customHeight="1" x14ac:dyDescent="0.25">
      <c r="A467" s="17" t="str">
        <f>'KV_1.sz.mell.'!A137</f>
        <v>39</v>
      </c>
      <c r="B467" s="67" t="str">
        <f>'KV_1.sz.mell.'!B137</f>
        <v>Likviditási célú hitelek, kölcsönök törlesztése pénzügyi vállalkozásnak</v>
      </c>
      <c r="C467" s="68"/>
    </row>
    <row r="468" spans="1:3" ht="12.75" customHeight="1" thickBot="1" x14ac:dyDescent="0.3">
      <c r="A468" s="17" t="str">
        <f>'KV_1.sz.mell.'!A138</f>
        <v>40</v>
      </c>
      <c r="B468" s="67" t="str">
        <f>'KV_1.sz.mell.'!B138</f>
        <v>Rövid lejáratú hitelek, kölcsönök törlesztése pénzügyi vállalkozásnak</v>
      </c>
      <c r="C468" s="68"/>
    </row>
    <row r="469" spans="1:3" ht="12.75" customHeight="1" thickBot="1" x14ac:dyDescent="0.3">
      <c r="A469" s="45">
        <f>'KV_1.sz.mell.'!A139</f>
        <v>41</v>
      </c>
      <c r="B469" s="72" t="str">
        <f>'KV_1.sz.mell.'!B139</f>
        <v>Belföldi értékpapírok kiadásai (42+ … + 47)</v>
      </c>
      <c r="C469" s="15">
        <f>SUM(C470:C475)</f>
        <v>0</v>
      </c>
    </row>
    <row r="470" spans="1:3" ht="12.75" customHeight="1" x14ac:dyDescent="0.25">
      <c r="A470" s="17">
        <f>'KV_1.sz.mell.'!A140</f>
        <v>42</v>
      </c>
      <c r="B470" s="73" t="str">
        <f>'KV_1.sz.mell.'!B140</f>
        <v>Forgatási célú belföldi értékpapírok vásárlása</v>
      </c>
      <c r="C470" s="68"/>
    </row>
    <row r="471" spans="1:3" ht="12.75" customHeight="1" x14ac:dyDescent="0.25">
      <c r="A471" s="17">
        <f>'KV_1.sz.mell.'!A141</f>
        <v>43</v>
      </c>
      <c r="B471" s="73" t="str">
        <f>'KV_1.sz.mell.'!B141</f>
        <v>Befektetési célú belföldi értékpapírok vásárlása</v>
      </c>
      <c r="C471" s="68"/>
    </row>
    <row r="472" spans="1:3" ht="12.75" customHeight="1" x14ac:dyDescent="0.25">
      <c r="A472" s="17" t="str">
        <f>'KV_1.sz.mell.'!A142</f>
        <v>44</v>
      </c>
      <c r="B472" s="73" t="str">
        <f>'KV_1.sz.mell.'!B142</f>
        <v>Kincstárjegyek beváltása</v>
      </c>
      <c r="C472" s="68"/>
    </row>
    <row r="473" spans="1:3" ht="12.75" customHeight="1" x14ac:dyDescent="0.25">
      <c r="A473" s="17" t="str">
        <f>'KV_1.sz.mell.'!A143</f>
        <v>45</v>
      </c>
      <c r="B473" s="73" t="str">
        <f>'KV_1.sz.mell.'!B143</f>
        <v>Éven belüli lejáratú belföldi értékpapírok beváltása</v>
      </c>
      <c r="C473" s="68"/>
    </row>
    <row r="474" spans="1:3" ht="12.75" customHeight="1" x14ac:dyDescent="0.25">
      <c r="A474" s="17" t="str">
        <f>'KV_1.sz.mell.'!A144</f>
        <v>46</v>
      </c>
      <c r="B474" s="73" t="str">
        <f>'KV_1.sz.mell.'!B144</f>
        <v>Belföldi kötvények beváltása</v>
      </c>
      <c r="C474" s="71"/>
    </row>
    <row r="475" spans="1:3" ht="12.75" customHeight="1" thickBot="1" x14ac:dyDescent="0.3">
      <c r="A475" s="75">
        <f>'KV_1.sz.mell.'!A145</f>
        <v>47</v>
      </c>
      <c r="B475" s="76" t="str">
        <f>'KV_1.sz.mell.'!B145</f>
        <v>Éven túli lejáratú belföldi értékpapírok beváltása</v>
      </c>
      <c r="C475" s="77"/>
    </row>
    <row r="476" spans="1:3" ht="12.75" customHeight="1" thickBot="1" x14ac:dyDescent="0.3">
      <c r="A476" s="45">
        <f>'KV_1.sz.mell.'!A146</f>
        <v>48</v>
      </c>
      <c r="B476" s="72" t="str">
        <f>'KV_1.sz.mell.'!B146</f>
        <v>Belföldi finanszírozás kiadásai (49+ … + 52)</v>
      </c>
      <c r="C476" s="27">
        <f>+C477+C478+C479+C480</f>
        <v>0</v>
      </c>
    </row>
    <row r="477" spans="1:3" ht="12.75" customHeight="1" x14ac:dyDescent="0.25">
      <c r="A477" s="17">
        <f>'KV_1.sz.mell.'!A147</f>
        <v>49</v>
      </c>
      <c r="B477" s="73" t="str">
        <f>'KV_1.sz.mell.'!B147</f>
        <v>Államháztartáson belüli megelőlegezések folyósítása</v>
      </c>
      <c r="C477" s="68"/>
    </row>
    <row r="478" spans="1:3" ht="12.75" customHeight="1" x14ac:dyDescent="0.25">
      <c r="A478" s="17" t="str">
        <f>'KV_1.sz.mell.'!A148</f>
        <v>50</v>
      </c>
      <c r="B478" s="73" t="str">
        <f>'KV_1.sz.mell.'!B148</f>
        <v>Államháztartáson belüli megelőlegezések visszafizetése</v>
      </c>
      <c r="C478" s="68"/>
    </row>
    <row r="479" spans="1:3" ht="12.75" customHeight="1" x14ac:dyDescent="0.25">
      <c r="A479" s="17" t="str">
        <f>'KV_1.sz.mell.'!A149</f>
        <v>51</v>
      </c>
      <c r="B479" s="73" t="str">
        <f>'KV_1.sz.mell.'!B149</f>
        <v>Pénzeszközök lekötött betétként elhelyezése</v>
      </c>
      <c r="C479" s="71"/>
    </row>
    <row r="480" spans="1:3" ht="12.75" customHeight="1" thickBot="1" x14ac:dyDescent="0.3">
      <c r="A480" s="44">
        <f>'KV_1.sz.mell.'!A150</f>
        <v>52</v>
      </c>
      <c r="B480" s="73" t="str">
        <f>'KV_1.sz.mell.'!B150</f>
        <v>Pénzügyi lízing kiadásai</v>
      </c>
      <c r="C480" s="77"/>
    </row>
    <row r="481" spans="1:3" ht="12.75" customHeight="1" thickBot="1" x14ac:dyDescent="0.3">
      <c r="A481" s="45">
        <f>'KV_1.sz.mell.'!A151</f>
        <v>53</v>
      </c>
      <c r="B481" s="72" t="str">
        <f>'KV_1.sz.mell.'!B151</f>
        <v>Külföldi finanszírozás kiadásai (54+ … + 58)</v>
      </c>
      <c r="C481" s="78">
        <f>SUM(C482:C486)</f>
        <v>0</v>
      </c>
    </row>
    <row r="482" spans="1:3" ht="12.75" customHeight="1" x14ac:dyDescent="0.25">
      <c r="A482" s="17">
        <f>'KV_1.sz.mell.'!A152</f>
        <v>54</v>
      </c>
      <c r="B482" s="73" t="str">
        <f>'KV_1.sz.mell.'!B152</f>
        <v>Forgatási célú külföldi értékpapírok vásárlása</v>
      </c>
      <c r="C482" s="68"/>
    </row>
    <row r="483" spans="1:3" ht="12.75" customHeight="1" x14ac:dyDescent="0.25">
      <c r="A483" s="17">
        <f>'KV_1.sz.mell.'!A153</f>
        <v>55</v>
      </c>
      <c r="B483" s="73" t="str">
        <f>'KV_1.sz.mell.'!B153</f>
        <v>Befektetési célú külföldi értékpapírok vásárlása</v>
      </c>
      <c r="C483" s="68"/>
    </row>
    <row r="484" spans="1:3" ht="12.75" customHeight="1" x14ac:dyDescent="0.25">
      <c r="A484" s="17" t="str">
        <f>'KV_1.sz.mell.'!A154</f>
        <v>56</v>
      </c>
      <c r="B484" s="73" t="str">
        <f>'KV_1.sz.mell.'!B154</f>
        <v>Külföldi értékpapírok beváltása</v>
      </c>
      <c r="C484" s="68"/>
    </row>
    <row r="485" spans="1:3" ht="12.75" customHeight="1" x14ac:dyDescent="0.25">
      <c r="A485" s="17" t="str">
        <f>'KV_1.sz.mell.'!A155</f>
        <v>57</v>
      </c>
      <c r="B485" s="73" t="str">
        <f>'KV_1.sz.mell.'!B155</f>
        <v>Hitelek, kölcsönök törlesztése külföldi kormányoknak nemz. szervezeteknek</v>
      </c>
      <c r="C485" s="68"/>
    </row>
    <row r="486" spans="1:3" ht="12.75" customHeight="1" thickBot="1" x14ac:dyDescent="0.3">
      <c r="A486" s="17" t="str">
        <f>'KV_1.sz.mell.'!A156</f>
        <v>58</v>
      </c>
      <c r="B486" s="73" t="str">
        <f>'KV_1.sz.mell.'!B156</f>
        <v>Hitelek, kölcsönök törlesztése külföldi pénzintézeteknek</v>
      </c>
      <c r="C486" s="68"/>
    </row>
    <row r="487" spans="1:3" ht="12.75" customHeight="1" thickBot="1" x14ac:dyDescent="0.3">
      <c r="A487" s="45">
        <f>'KV_1.sz.mell.'!A157</f>
        <v>59</v>
      </c>
      <c r="B487" s="72" t="str">
        <f>'KV_1.sz.mell.'!B157</f>
        <v>Adóssághoz nem kapcsolódó származékos ügyletek</v>
      </c>
      <c r="C487" s="79"/>
    </row>
    <row r="488" spans="1:3" ht="12.75" customHeight="1" thickBot="1" x14ac:dyDescent="0.3">
      <c r="A488" s="45">
        <f>'KV_1.sz.mell.'!A158</f>
        <v>60</v>
      </c>
      <c r="B488" s="72" t="str">
        <f>'KV_1.sz.mell.'!B158</f>
        <v>Váltókiadások</v>
      </c>
      <c r="C488" s="79"/>
    </row>
    <row r="489" spans="1:3" ht="12.75" customHeight="1" thickBot="1" x14ac:dyDescent="0.3">
      <c r="A489" s="45">
        <f>'KV_1.sz.mell.'!A159</f>
        <v>61</v>
      </c>
      <c r="B489" s="72" t="str">
        <f>'KV_1.sz.mell.'!B159</f>
        <v>FINANSZÍROZÁSI KIADÁSOK ÖSSZESEN: (37+41+48+53+59+60)</v>
      </c>
      <c r="C489" s="82">
        <f>+C465+C469+C476+C481+C487+C488</f>
        <v>0</v>
      </c>
    </row>
    <row r="490" spans="1:3" ht="12.75" customHeight="1" thickBot="1" x14ac:dyDescent="0.3">
      <c r="A490" s="45">
        <f>'KV_1.sz.mell.'!A160</f>
        <v>62</v>
      </c>
      <c r="B490" s="72" t="str">
        <f>'KV_1.sz.mell.'!B160</f>
        <v>KIADÁSOK ÖSSZESEN: (36.+61)</v>
      </c>
      <c r="C490" s="98">
        <v>0</v>
      </c>
    </row>
    <row r="491" spans="1:3" x14ac:dyDescent="0.25">
      <c r="A491" s="84"/>
      <c r="B491" s="85"/>
      <c r="C491" s="86">
        <f>C423-C490</f>
        <v>0</v>
      </c>
    </row>
    <row r="492" spans="1:3" x14ac:dyDescent="0.25">
      <c r="A492" s="667" t="str">
        <f>'KV_1.sz.mell.'!A162</f>
        <v>KÖLTSÉGVETÉSI, FINANSZÍROZÁSI BEVÉTELEK ÉS KIADÁSOK EGYENLEGE</v>
      </c>
      <c r="B492" s="667"/>
      <c r="C492" s="667"/>
    </row>
    <row r="493" spans="1:3" ht="16.5" thickBot="1" x14ac:dyDescent="0.3">
      <c r="A493" s="668"/>
      <c r="B493" s="668"/>
      <c r="C493" s="56" t="str">
        <f>'KV_1.sz.mell.'!C163</f>
        <v>Forintban!</v>
      </c>
    </row>
    <row r="494" spans="1:3" ht="21.75" thickBot="1" x14ac:dyDescent="0.3">
      <c r="A494" s="13">
        <f>'KV_1.sz.mell.'!A164</f>
        <v>1</v>
      </c>
      <c r="B494" s="87" t="str">
        <f>'KV_1.sz.mell.'!B164</f>
        <v>Költségvetési hiány, többlet ( költségvetési bevételek 59. sor - költségvetési kiadások 36. sor) (+/-)</v>
      </c>
      <c r="C494" s="99">
        <v>0</v>
      </c>
    </row>
    <row r="495" spans="1:3" ht="32.25" thickBot="1" x14ac:dyDescent="0.3">
      <c r="A495" s="13">
        <f>'KV_1.sz.mell.'!A165</f>
        <v>2</v>
      </c>
      <c r="B495" s="87" t="str">
        <f>'KV_1.sz.mell.'!B165</f>
        <v>Finanszírozási bevételek, kiadások egyenlege (finanszírozási bevételek 83. sor - finanszírozási kiadások 61. sor)
 (+/-)</v>
      </c>
      <c r="C495" s="99">
        <f>C422-C489</f>
        <v>0</v>
      </c>
    </row>
    <row r="497" spans="1:3" x14ac:dyDescent="0.25">
      <c r="A497" s="669" t="s">
        <v>383</v>
      </c>
      <c r="B497" s="664"/>
      <c r="C497" s="664"/>
    </row>
    <row r="498" spans="1:3" x14ac:dyDescent="0.25">
      <c r="A498" s="669" t="str">
        <f>'KV_1.sz.mell.'!A333</f>
        <v>2025. ÉVI KÖLTSÉGVETÉS</v>
      </c>
      <c r="B498" s="664"/>
      <c r="C498" s="664"/>
    </row>
    <row r="499" spans="1:3" x14ac:dyDescent="0.25">
      <c r="A499" s="669" t="s">
        <v>233</v>
      </c>
      <c r="B499" s="664"/>
      <c r="C499" s="664"/>
    </row>
    <row r="500" spans="1:3" x14ac:dyDescent="0.25">
      <c r="A500" s="93"/>
      <c r="B500" s="93"/>
      <c r="C500" s="94"/>
    </row>
    <row r="501" spans="1:3" x14ac:dyDescent="0.25">
      <c r="A501" s="665" t="str">
        <f>'KV_1.sz.mell.'!A6</f>
        <v>B E V É T E L E K</v>
      </c>
      <c r="B501" s="665"/>
      <c r="C501" s="665"/>
    </row>
    <row r="502" spans="1:3" ht="16.5" thickBot="1" x14ac:dyDescent="0.3">
      <c r="A502" s="661"/>
      <c r="B502" s="661"/>
      <c r="C502" s="5" t="str">
        <f>'KV_1.sz.mell.'!C7</f>
        <v>Forintban!</v>
      </c>
    </row>
    <row r="503" spans="1:3" ht="24.75" thickBot="1" x14ac:dyDescent="0.3">
      <c r="A503" s="6" t="str">
        <f>'KV_1.sz.mell.'!A8</f>
        <v>Sor-
szám</v>
      </c>
      <c r="B503" s="7" t="str">
        <f>'KV_1.sz.mell.'!B8</f>
        <v>Bevételi jogcím</v>
      </c>
      <c r="C503" s="8" t="str">
        <f>'KV_1.sz.mell.'!C8</f>
        <v>2025. évi előirányzat</v>
      </c>
    </row>
    <row r="504" spans="1:3" ht="12.75" customHeight="1" thickBot="1" x14ac:dyDescent="0.3">
      <c r="A504" s="9"/>
      <c r="B504" s="10" t="str">
        <f>'KV_1.sz.mell.'!B9</f>
        <v>A</v>
      </c>
      <c r="C504" s="11" t="str">
        <f>'KV_1.sz.mell.'!C9</f>
        <v>B</v>
      </c>
    </row>
    <row r="505" spans="1:3" ht="12.75" customHeight="1" thickBot="1" x14ac:dyDescent="0.3">
      <c r="A505" s="13">
        <f>'KV_1.sz.mell.'!A10</f>
        <v>1</v>
      </c>
      <c r="B505" s="14" t="str">
        <f>'KV_1.sz.mell.'!B10</f>
        <v>Működési célú támogatások államháztartáson belülről (10+…+11+…+14)</v>
      </c>
      <c r="C505" s="15">
        <f>C514+C515+C516+C517+C518</f>
        <v>0</v>
      </c>
    </row>
    <row r="506" spans="1:3" ht="12.75" customHeight="1" x14ac:dyDescent="0.25">
      <c r="A506" s="17" t="str">
        <f>'KV_1.sz.mell.'!A11</f>
        <v>2</v>
      </c>
      <c r="B506" s="18" t="str">
        <f>'KV_1.sz.mell.'!B11</f>
        <v>Helyi önkormányzatok működésének általános támogatása</v>
      </c>
      <c r="C506" s="19">
        <v>0</v>
      </c>
    </row>
    <row r="507" spans="1:3" ht="12.75" customHeight="1" x14ac:dyDescent="0.25">
      <c r="A507" s="17" t="str">
        <f>'KV_1.sz.mell.'!A12</f>
        <v>3</v>
      </c>
      <c r="B507" s="18" t="str">
        <f>'KV_1.sz.mell.'!B12</f>
        <v>Önkormányzatok egyes köznevelési feladatainak támogatása</v>
      </c>
      <c r="C507" s="19"/>
    </row>
    <row r="508" spans="1:3" ht="12.75" customHeight="1" x14ac:dyDescent="0.25">
      <c r="A508" s="17" t="str">
        <f>'KV_1.sz.mell.'!A13</f>
        <v>4</v>
      </c>
      <c r="B508" s="18" t="str">
        <f>'KV_1.sz.mell.'!B13</f>
        <v>Önkormányzatok szociális és gyermekjóléti feladatainak támogatása</v>
      </c>
      <c r="C508" s="19"/>
    </row>
    <row r="509" spans="1:3" ht="12.75" customHeight="1" x14ac:dyDescent="0.25">
      <c r="A509" s="17" t="str">
        <f>'KV_1.sz.mell.'!A14</f>
        <v>5</v>
      </c>
      <c r="B509" s="18" t="str">
        <f>'KV_1.sz.mell.'!B14</f>
        <v>Önkormányzatok gyermekétkeztetési feladatainak támogatása</v>
      </c>
      <c r="C509" s="19"/>
    </row>
    <row r="510" spans="1:3" ht="12.75" customHeight="1" x14ac:dyDescent="0.25">
      <c r="A510" s="17" t="str">
        <f>'KV_1.sz.mell.'!A15</f>
        <v>6</v>
      </c>
      <c r="B510" s="18" t="str">
        <f>'KV_1.sz.mell.'!B15</f>
        <v>Önkormányzatok kulturális feladatainak támogatása</v>
      </c>
      <c r="C510" s="19"/>
    </row>
    <row r="511" spans="1:3" ht="12.75" customHeight="1" x14ac:dyDescent="0.25">
      <c r="A511" s="17" t="str">
        <f>'KV_1.sz.mell.'!A16</f>
        <v>7</v>
      </c>
      <c r="B511" s="18" t="str">
        <f>'KV_1.sz.mell.'!B16</f>
        <v xml:space="preserve">Működési célú kvi támogatások és kiegészítő támogatások </v>
      </c>
      <c r="C511" s="19"/>
    </row>
    <row r="512" spans="1:3" ht="12.75" customHeight="1" x14ac:dyDescent="0.25">
      <c r="A512" s="17" t="str">
        <f>'KV_1.sz.mell.'!A17</f>
        <v>8</v>
      </c>
      <c r="B512" s="18" t="str">
        <f>'KV_1.sz.mell.'!B17</f>
        <v>Elszámolásból származó bevételek</v>
      </c>
      <c r="C512" s="19"/>
    </row>
    <row r="513" spans="1:3" ht="12.75" customHeight="1" x14ac:dyDescent="0.25">
      <c r="A513" s="17" t="str">
        <f>'KV_1.sz.mell.'!A18</f>
        <v>9</v>
      </c>
      <c r="B513" s="18" t="str">
        <f>'KV_1.sz.mell.'!B18</f>
        <v>Elvonások és befizetések bevételei</v>
      </c>
      <c r="C513" s="22"/>
    </row>
    <row r="514" spans="1:3" ht="12.75" customHeight="1" x14ac:dyDescent="0.25">
      <c r="A514" s="17" t="str">
        <f>'KV_1.sz.mell.'!A19</f>
        <v>10</v>
      </c>
      <c r="B514" s="18" t="str">
        <f>'KV_1.sz.mell.'!B19</f>
        <v>Önkormányzat működési támogatásai (2+…+.9)</v>
      </c>
      <c r="C514" s="24">
        <f>SUM(C506:C513)</f>
        <v>0</v>
      </c>
    </row>
    <row r="515" spans="1:3" ht="12.75" customHeight="1" x14ac:dyDescent="0.25">
      <c r="A515" s="17" t="str">
        <f>'KV_1.sz.mell.'!A20</f>
        <v>11</v>
      </c>
      <c r="B515" s="18" t="str">
        <f>'KV_1.sz.mell.'!B20</f>
        <v xml:space="preserve">Működési célú garancia- és kezességvállalásból megtérülések </v>
      </c>
      <c r="C515" s="19"/>
    </row>
    <row r="516" spans="1:3" ht="12.75" customHeight="1" x14ac:dyDescent="0.25">
      <c r="A516" s="17" t="str">
        <f>'KV_1.sz.mell.'!A21</f>
        <v>12</v>
      </c>
      <c r="B516" s="18" t="str">
        <f>'KV_1.sz.mell.'!B21</f>
        <v xml:space="preserve">Működési célú visszatérítendő támogatások, kölcsönök visszatérülése </v>
      </c>
      <c r="C516" s="19"/>
    </row>
    <row r="517" spans="1:3" ht="12.75" customHeight="1" x14ac:dyDescent="0.25">
      <c r="A517" s="17" t="str">
        <f>'KV_1.sz.mell.'!A22</f>
        <v>13</v>
      </c>
      <c r="B517" s="18" t="str">
        <f>'KV_1.sz.mell.'!B22</f>
        <v>Működési célú visszatérítendő támogatások, kölcsönök igénybevétele</v>
      </c>
      <c r="C517" s="19"/>
    </row>
    <row r="518" spans="1:3" ht="12.75" customHeight="1" x14ac:dyDescent="0.25">
      <c r="A518" s="17" t="str">
        <f>'KV_1.sz.mell.'!A23</f>
        <v>14</v>
      </c>
      <c r="B518" s="18" t="str">
        <f>'KV_1.sz.mell.'!B23</f>
        <v xml:space="preserve">Egyéb működési célú támogatások bevételei </v>
      </c>
      <c r="C518" s="19"/>
    </row>
    <row r="519" spans="1:3" ht="12.75" customHeight="1" thickBot="1" x14ac:dyDescent="0.3">
      <c r="A519" s="17" t="str">
        <f>'KV_1.sz.mell.'!A24</f>
        <v>15</v>
      </c>
      <c r="B519" s="18" t="str">
        <f>'KV_1.sz.mell.'!B24</f>
        <v>14-ből EU-s támogatás</v>
      </c>
      <c r="C519" s="19"/>
    </row>
    <row r="520" spans="1:3" ht="12.75" customHeight="1" thickBot="1" x14ac:dyDescent="0.3">
      <c r="A520" s="13">
        <f>'KV_1.sz.mell.'!A25</f>
        <v>16</v>
      </c>
      <c r="B520" s="14" t="str">
        <f>'KV_1.sz.mell.'!B25</f>
        <v>Felhalmozási célú támogatások államháztartáson belülről (17+…+21)</v>
      </c>
      <c r="C520" s="15">
        <f>+C521+C522+C523+C524+C525</f>
        <v>0</v>
      </c>
    </row>
    <row r="521" spans="1:3" ht="12.75" customHeight="1" x14ac:dyDescent="0.25">
      <c r="A521" s="17" t="str">
        <f>'KV_1.sz.mell.'!A26</f>
        <v>17</v>
      </c>
      <c r="B521" s="18" t="str">
        <f>'KV_1.sz.mell.'!B26</f>
        <v>Felhalmozási célú önkormányzati támogatások</v>
      </c>
      <c r="C521" s="19"/>
    </row>
    <row r="522" spans="1:3" ht="12.75" customHeight="1" x14ac:dyDescent="0.25">
      <c r="A522" s="17" t="str">
        <f>'KV_1.sz.mell.'!A27</f>
        <v>18</v>
      </c>
      <c r="B522" s="18" t="str">
        <f>'KV_1.sz.mell.'!B27</f>
        <v>Felhalmozási célú garancia- és kezességvállalásból megtérülések</v>
      </c>
      <c r="C522" s="25"/>
    </row>
    <row r="523" spans="1:3" ht="12.75" customHeight="1" x14ac:dyDescent="0.25">
      <c r="A523" s="17" t="str">
        <f>'KV_1.sz.mell.'!A28</f>
        <v>19</v>
      </c>
      <c r="B523" s="18" t="str">
        <f>'KV_1.sz.mell.'!B28</f>
        <v>Felhalmozási célú visszatérítendő támogatások, kölcsönök visszatérülése</v>
      </c>
      <c r="C523" s="25"/>
    </row>
    <row r="524" spans="1:3" ht="12.75" customHeight="1" x14ac:dyDescent="0.25">
      <c r="A524" s="17" t="str">
        <f>'KV_1.sz.mell.'!A29</f>
        <v>20</v>
      </c>
      <c r="B524" s="18" t="str">
        <f>'KV_1.sz.mell.'!B29</f>
        <v>Felhalmozási célú visszatérítendő támogatások, kölcsönök igénybevétele</v>
      </c>
      <c r="C524" s="25"/>
    </row>
    <row r="525" spans="1:3" ht="12.75" customHeight="1" x14ac:dyDescent="0.25">
      <c r="A525" s="17" t="str">
        <f>'KV_1.sz.mell.'!A30</f>
        <v>21</v>
      </c>
      <c r="B525" s="18" t="str">
        <f>'KV_1.sz.mell.'!B30</f>
        <v>Egyéb felhalmozási célú támogatások bevételei</v>
      </c>
      <c r="C525" s="25"/>
    </row>
    <row r="526" spans="1:3" ht="12.75" customHeight="1" thickBot="1" x14ac:dyDescent="0.3">
      <c r="A526" s="17" t="str">
        <f>'KV_1.sz.mell.'!A31</f>
        <v>22</v>
      </c>
      <c r="B526" s="18" t="str">
        <f>'KV_1.sz.mell.'!B31</f>
        <v xml:space="preserve">   21-ből EU-s támogatás</v>
      </c>
      <c r="C526" s="25"/>
    </row>
    <row r="527" spans="1:3" ht="12.75" customHeight="1" thickBot="1" x14ac:dyDescent="0.3">
      <c r="A527" s="13">
        <f>'KV_1.sz.mell.'!A32</f>
        <v>23</v>
      </c>
      <c r="B527" s="14" t="str">
        <f>'KV_1.sz.mell.'!B32</f>
        <v>Közhatalmi bevételek (24+…+30)</v>
      </c>
      <c r="C527" s="27">
        <f>SUM(C528:C534)</f>
        <v>0</v>
      </c>
    </row>
    <row r="528" spans="1:3" ht="12.75" customHeight="1" x14ac:dyDescent="0.25">
      <c r="A528" s="17" t="str">
        <f>'KV_1.sz.mell.'!A33</f>
        <v>24</v>
      </c>
      <c r="B528" s="18" t="str">
        <f>'KV_1.sz.mell.'!B33</f>
        <v>Építményadó</v>
      </c>
      <c r="C528" s="19"/>
    </row>
    <row r="529" spans="1:3" ht="12.75" customHeight="1" x14ac:dyDescent="0.25">
      <c r="A529" s="17" t="str">
        <f>'KV_1.sz.mell.'!A34</f>
        <v>25</v>
      </c>
      <c r="B529" s="18" t="str">
        <f>'KV_1.sz.mell.'!B34</f>
        <v>Idegenforgalmi adó</v>
      </c>
      <c r="C529" s="25"/>
    </row>
    <row r="530" spans="1:3" ht="12.75" customHeight="1" x14ac:dyDescent="0.25">
      <c r="A530" s="17" t="str">
        <f>'KV_1.sz.mell.'!A35</f>
        <v>26</v>
      </c>
      <c r="B530" s="18" t="str">
        <f>'KV_1.sz.mell.'!B35</f>
        <v>Iparűzési adó</v>
      </c>
      <c r="C530" s="25"/>
    </row>
    <row r="531" spans="1:3" ht="12.75" customHeight="1" x14ac:dyDescent="0.25">
      <c r="A531" s="17" t="str">
        <f>'KV_1.sz.mell.'!A36</f>
        <v>27</v>
      </c>
      <c r="B531" s="18" t="str">
        <f>'KV_1.sz.mell.'!B36</f>
        <v xml:space="preserve">Talajterhelési díj </v>
      </c>
      <c r="C531" s="25"/>
    </row>
    <row r="532" spans="1:3" ht="12.75" customHeight="1" x14ac:dyDescent="0.25">
      <c r="A532" s="17" t="str">
        <f>'KV_1.sz.mell.'!A37</f>
        <v>28</v>
      </c>
      <c r="B532" s="18" t="str">
        <f>'KV_1.sz.mell.'!B37</f>
        <v>Gépjárműadó</v>
      </c>
      <c r="C532" s="25"/>
    </row>
    <row r="533" spans="1:3" ht="12.75" customHeight="1" x14ac:dyDescent="0.25">
      <c r="A533" s="17" t="str">
        <f>'KV_1.sz.mell.'!A38</f>
        <v>29</v>
      </c>
      <c r="B533" s="18" t="str">
        <f>'KV_1.sz.mell.'!B38</f>
        <v>Telekadó</v>
      </c>
      <c r="C533" s="25"/>
    </row>
    <row r="534" spans="1:3" ht="12.75" customHeight="1" thickBot="1" x14ac:dyDescent="0.3">
      <c r="A534" s="17" t="str">
        <f>'KV_1.sz.mell.'!A39</f>
        <v>30</v>
      </c>
      <c r="B534" s="18" t="str">
        <f>'KV_1.sz.mell.'!B39</f>
        <v>Egyéb közhatalmi bevételek</v>
      </c>
      <c r="C534" s="29"/>
    </row>
    <row r="535" spans="1:3" ht="12.75" customHeight="1" thickBot="1" x14ac:dyDescent="0.3">
      <c r="A535" s="13">
        <f>'KV_1.sz.mell.'!A40</f>
        <v>31</v>
      </c>
      <c r="B535" s="14" t="str">
        <f>'KV_1.sz.mell.'!B40</f>
        <v>Működési bevételek (32+…+ 42)</v>
      </c>
      <c r="C535" s="15">
        <f>SUM(C536:C546)</f>
        <v>0</v>
      </c>
    </row>
    <row r="536" spans="1:3" ht="12.75" customHeight="1" x14ac:dyDescent="0.25">
      <c r="A536" s="17" t="str">
        <f>'KV_1.sz.mell.'!A41</f>
        <v>32</v>
      </c>
      <c r="B536" s="18" t="str">
        <f>'KV_1.sz.mell.'!B41</f>
        <v>Készletértékesítés ellenértéke</v>
      </c>
      <c r="C536" s="19"/>
    </row>
    <row r="537" spans="1:3" ht="12.75" customHeight="1" x14ac:dyDescent="0.25">
      <c r="A537" s="17" t="str">
        <f>'KV_1.sz.mell.'!A42</f>
        <v>33</v>
      </c>
      <c r="B537" s="18" t="str">
        <f>'KV_1.sz.mell.'!B42</f>
        <v>Szolgáltatások ellenértéke</v>
      </c>
      <c r="C537" s="25"/>
    </row>
    <row r="538" spans="1:3" ht="12.75" customHeight="1" x14ac:dyDescent="0.25">
      <c r="A538" s="17" t="str">
        <f>'KV_1.sz.mell.'!A43</f>
        <v>34</v>
      </c>
      <c r="B538" s="18" t="str">
        <f>'KV_1.sz.mell.'!B43</f>
        <v>Közvetített szolgáltatások értéke</v>
      </c>
      <c r="C538" s="25"/>
    </row>
    <row r="539" spans="1:3" ht="12.75" customHeight="1" x14ac:dyDescent="0.25">
      <c r="A539" s="17" t="str">
        <f>'KV_1.sz.mell.'!A44</f>
        <v>35</v>
      </c>
      <c r="B539" s="18" t="str">
        <f>'KV_1.sz.mell.'!B44</f>
        <v>Tulajdonosi bevételek</v>
      </c>
      <c r="C539" s="25"/>
    </row>
    <row r="540" spans="1:3" ht="12.75" customHeight="1" x14ac:dyDescent="0.25">
      <c r="A540" s="17" t="str">
        <f>'KV_1.sz.mell.'!A45</f>
        <v>36</v>
      </c>
      <c r="B540" s="18" t="str">
        <f>'KV_1.sz.mell.'!B45</f>
        <v>Ellátási díjak</v>
      </c>
      <c r="C540" s="25"/>
    </row>
    <row r="541" spans="1:3" ht="12.75" customHeight="1" x14ac:dyDescent="0.25">
      <c r="A541" s="17" t="str">
        <f>'KV_1.sz.mell.'!A46</f>
        <v>37</v>
      </c>
      <c r="B541" s="18" t="str">
        <f>'KV_1.sz.mell.'!B46</f>
        <v xml:space="preserve">Kiszámlázott általános forgalmi adó </v>
      </c>
      <c r="C541" s="25"/>
    </row>
    <row r="542" spans="1:3" ht="12.75" customHeight="1" x14ac:dyDescent="0.25">
      <c r="A542" s="17" t="str">
        <f>'KV_1.sz.mell.'!A47</f>
        <v>38</v>
      </c>
      <c r="B542" s="18" t="str">
        <f>'KV_1.sz.mell.'!B47</f>
        <v>Általános forgalmi adó visszatérítése</v>
      </c>
      <c r="C542" s="25"/>
    </row>
    <row r="543" spans="1:3" ht="12.75" customHeight="1" x14ac:dyDescent="0.25">
      <c r="A543" s="17" t="str">
        <f>'KV_1.sz.mell.'!A48</f>
        <v>39</v>
      </c>
      <c r="B543" s="18" t="str">
        <f>'KV_1.sz.mell.'!B48</f>
        <v>Kamatbevételek és más nyereségjellegű bevételek</v>
      </c>
      <c r="C543" s="25"/>
    </row>
    <row r="544" spans="1:3" ht="12.75" customHeight="1" x14ac:dyDescent="0.25">
      <c r="A544" s="17" t="str">
        <f>'KV_1.sz.mell.'!A49</f>
        <v>40</v>
      </c>
      <c r="B544" s="18" t="str">
        <f>'KV_1.sz.mell.'!B49</f>
        <v>Egyéb pénzügyi műveletek bevételei</v>
      </c>
      <c r="C544" s="30"/>
    </row>
    <row r="545" spans="1:3" ht="12.75" customHeight="1" x14ac:dyDescent="0.25">
      <c r="A545" s="17" t="str">
        <f>'KV_1.sz.mell.'!A50</f>
        <v>41</v>
      </c>
      <c r="B545" s="18" t="str">
        <f>'KV_1.sz.mell.'!B50</f>
        <v>Biztosító által fizetett kártérítés</v>
      </c>
      <c r="C545" s="31"/>
    </row>
    <row r="546" spans="1:3" ht="12.75" customHeight="1" thickBot="1" x14ac:dyDescent="0.3">
      <c r="A546" s="17" t="str">
        <f>'KV_1.sz.mell.'!A51</f>
        <v>42</v>
      </c>
      <c r="B546" s="18" t="str">
        <f>'KV_1.sz.mell.'!B51</f>
        <v>Egyéb működési bevételek</v>
      </c>
      <c r="C546" s="31"/>
    </row>
    <row r="547" spans="1:3" ht="12.75" customHeight="1" thickBot="1" x14ac:dyDescent="0.3">
      <c r="A547" s="13">
        <f>'KV_1.sz.mell.'!A52</f>
        <v>43</v>
      </c>
      <c r="B547" s="14" t="str">
        <f>'KV_1.sz.mell.'!B52</f>
        <v>Felhalmozási bevételek (44+…+48)</v>
      </c>
      <c r="C547" s="15">
        <f>SUM(C548:C552)</f>
        <v>0</v>
      </c>
    </row>
    <row r="548" spans="1:3" ht="12.75" customHeight="1" x14ac:dyDescent="0.25">
      <c r="A548" s="17" t="str">
        <f>'KV_1.sz.mell.'!A53</f>
        <v>44</v>
      </c>
      <c r="B548" s="18" t="str">
        <f>'KV_1.sz.mell.'!B53</f>
        <v>Immateriális javak értékesítése</v>
      </c>
      <c r="C548" s="32"/>
    </row>
    <row r="549" spans="1:3" ht="12.75" customHeight="1" x14ac:dyDescent="0.25">
      <c r="A549" s="17" t="str">
        <f>'KV_1.sz.mell.'!A54</f>
        <v>45</v>
      </c>
      <c r="B549" s="18" t="str">
        <f>'KV_1.sz.mell.'!B54</f>
        <v>Ingatlanok értékesítése</v>
      </c>
      <c r="C549" s="30"/>
    </row>
    <row r="550" spans="1:3" ht="12.75" customHeight="1" x14ac:dyDescent="0.25">
      <c r="A550" s="17" t="str">
        <f>'KV_1.sz.mell.'!A55</f>
        <v>46</v>
      </c>
      <c r="B550" s="18" t="str">
        <f>'KV_1.sz.mell.'!B55</f>
        <v>Egyéb tárgyi eszközök értékesítése</v>
      </c>
      <c r="C550" s="30"/>
    </row>
    <row r="551" spans="1:3" ht="12.75" customHeight="1" x14ac:dyDescent="0.25">
      <c r="A551" s="17" t="str">
        <f>'KV_1.sz.mell.'!A56</f>
        <v>47</v>
      </c>
      <c r="B551" s="18" t="str">
        <f>'KV_1.sz.mell.'!B56</f>
        <v>Részesedések értékesítése</v>
      </c>
      <c r="C551" s="30"/>
    </row>
    <row r="552" spans="1:3" ht="12.75" customHeight="1" thickBot="1" x14ac:dyDescent="0.3">
      <c r="A552" s="17" t="str">
        <f>'KV_1.sz.mell.'!A57</f>
        <v>48</v>
      </c>
      <c r="B552" s="18" t="str">
        <f>'KV_1.sz.mell.'!B57</f>
        <v>Részesedések megszűnéséhez kapcsolódó bevételek</v>
      </c>
      <c r="C552" s="31"/>
    </row>
    <row r="553" spans="1:3" ht="12.75" customHeight="1" thickBot="1" x14ac:dyDescent="0.3">
      <c r="A553" s="13">
        <f>'KV_1.sz.mell.'!A58</f>
        <v>49</v>
      </c>
      <c r="B553" s="14" t="str">
        <f>'KV_1.sz.mell.'!B58</f>
        <v>Működési célú átvett pénzeszközök (50+ … + 52)</v>
      </c>
      <c r="C553" s="15">
        <f>SUM(C554:C556)</f>
        <v>0</v>
      </c>
    </row>
    <row r="554" spans="1:3" ht="12.75" customHeight="1" x14ac:dyDescent="0.25">
      <c r="A554" s="17" t="str">
        <f>'KV_1.sz.mell.'!A59</f>
        <v>50</v>
      </c>
      <c r="B554" s="18" t="str">
        <f>'KV_1.sz.mell.'!B59</f>
        <v>Működési célú garancia- és kezességvállalásból megtérülések ÁH-n kívülről</v>
      </c>
      <c r="C554" s="19"/>
    </row>
    <row r="555" spans="1:3" ht="12.75" customHeight="1" x14ac:dyDescent="0.25">
      <c r="A555" s="17" t="str">
        <f>'KV_1.sz.mell.'!A60</f>
        <v>51</v>
      </c>
      <c r="B555" s="18" t="str">
        <f>'KV_1.sz.mell.'!B60</f>
        <v>Működési célú visszatérítendő támogatások, kölcsönök visszatér. ÁH-n kívülről</v>
      </c>
      <c r="C555" s="25"/>
    </row>
    <row r="556" spans="1:3" ht="12.75" customHeight="1" x14ac:dyDescent="0.25">
      <c r="A556" s="17" t="str">
        <f>'KV_1.sz.mell.'!A61</f>
        <v>52</v>
      </c>
      <c r="B556" s="18" t="str">
        <f>'KV_1.sz.mell.'!B61</f>
        <v>Egyéb működési célú átvett pénzeszköz</v>
      </c>
      <c r="C556" s="25"/>
    </row>
    <row r="557" spans="1:3" ht="12.75" customHeight="1" thickBot="1" x14ac:dyDescent="0.3">
      <c r="A557" s="17" t="str">
        <f>'KV_1.sz.mell.'!A62</f>
        <v>53</v>
      </c>
      <c r="B557" s="18" t="str">
        <f>'KV_1.sz.mell.'!B62</f>
        <v xml:space="preserve">  52-ből EU-s támogatás (közvetlen)</v>
      </c>
      <c r="C557" s="25"/>
    </row>
    <row r="558" spans="1:3" ht="12.75" customHeight="1" thickBot="1" x14ac:dyDescent="0.3">
      <c r="A558" s="13">
        <f>'KV_1.sz.mell.'!A63</f>
        <v>54</v>
      </c>
      <c r="B558" s="38" t="str">
        <f>'KV_1.sz.mell.'!B63</f>
        <v>Felhalmozási célú átvett pénzeszközök (55+…+57)</v>
      </c>
      <c r="C558" s="36">
        <f>SUM(C559:C561)</f>
        <v>0</v>
      </c>
    </row>
    <row r="559" spans="1:3" ht="12.75" customHeight="1" x14ac:dyDescent="0.25">
      <c r="A559" s="17" t="str">
        <f>'KV_1.sz.mell.'!A64</f>
        <v>55</v>
      </c>
      <c r="B559" s="18" t="str">
        <f>'KV_1.sz.mell.'!B64</f>
        <v>Felhalm. célú garancia- és kezességvállalásból megtérülések ÁH-n kívülről</v>
      </c>
      <c r="C559" s="30"/>
    </row>
    <row r="560" spans="1:3" ht="12.75" customHeight="1" x14ac:dyDescent="0.25">
      <c r="A560" s="17" t="str">
        <f>'KV_1.sz.mell.'!A65</f>
        <v>56</v>
      </c>
      <c r="B560" s="18" t="str">
        <f>'KV_1.sz.mell.'!B65</f>
        <v>Felhalm. célú visszatérítendő támogatások, kölcsönök visszatér. ÁH-n kívülről</v>
      </c>
      <c r="C560" s="30"/>
    </row>
    <row r="561" spans="1:3" ht="12.75" customHeight="1" x14ac:dyDescent="0.25">
      <c r="A561" s="17" t="str">
        <f>'KV_1.sz.mell.'!A66</f>
        <v>57</v>
      </c>
      <c r="B561" s="18" t="str">
        <f>'KV_1.sz.mell.'!B66</f>
        <v>Egyéb felhalmozási célú átvett pénzeszköz</v>
      </c>
      <c r="C561" s="30"/>
    </row>
    <row r="562" spans="1:3" ht="12.75" customHeight="1" thickBot="1" x14ac:dyDescent="0.3">
      <c r="A562" s="17" t="str">
        <f>'KV_1.sz.mell.'!A67</f>
        <v>58</v>
      </c>
      <c r="B562" s="18" t="str">
        <f>'KV_1.sz.mell.'!B67</f>
        <v xml:space="preserve">  57-ből EU-s támogatás (közvetlen)</v>
      </c>
      <c r="C562" s="30"/>
    </row>
    <row r="563" spans="1:3" ht="12.75" customHeight="1" thickBot="1" x14ac:dyDescent="0.3">
      <c r="A563" s="13">
        <f>'KV_1.sz.mell.'!A68</f>
        <v>59</v>
      </c>
      <c r="B563" s="14" t="str">
        <f>'KV_1.sz.mell.'!B68</f>
        <v>KÖLTSÉGVETÉSI BEVÉTELEK ÖSSZESEN: (1+16+23+31+43+49+54)</v>
      </c>
      <c r="C563" s="27">
        <f>+C505+C520+C527+C535+C547+C553+C558</f>
        <v>0</v>
      </c>
    </row>
    <row r="564" spans="1:3" ht="12.75" customHeight="1" thickBot="1" x14ac:dyDescent="0.3">
      <c r="A564" s="37">
        <f>'KV_1.sz.mell.'!A69</f>
        <v>60</v>
      </c>
      <c r="B564" s="14" t="str">
        <f>'KV_1.sz.mell.'!B69</f>
        <v>Hitel-, kölcsönfelvétel államháztartáson kívülről  (61+…+63)</v>
      </c>
      <c r="C564" s="15">
        <f>SUM(C565:C567)</f>
        <v>0</v>
      </c>
    </row>
    <row r="565" spans="1:3" ht="12.75" customHeight="1" x14ac:dyDescent="0.25">
      <c r="A565" s="17" t="str">
        <f>'KV_1.sz.mell.'!A70</f>
        <v>61</v>
      </c>
      <c r="B565" s="18" t="str">
        <f>'KV_1.sz.mell.'!B70</f>
        <v>Hosszú lejáratú  hitelek, kölcsönök felvétele</v>
      </c>
      <c r="C565" s="30"/>
    </row>
    <row r="566" spans="1:3" ht="12.75" customHeight="1" x14ac:dyDescent="0.25">
      <c r="A566" s="17" t="str">
        <f>'KV_1.sz.mell.'!A71</f>
        <v>62</v>
      </c>
      <c r="B566" s="18" t="str">
        <f>'KV_1.sz.mell.'!B71</f>
        <v>Likviditási célú  hitelek, kölcsönök felvétele pénzügyi vállalkozástól</v>
      </c>
      <c r="C566" s="30"/>
    </row>
    <row r="567" spans="1:3" ht="12.75" customHeight="1" thickBot="1" x14ac:dyDescent="0.3">
      <c r="A567" s="17" t="str">
        <f>'KV_1.sz.mell.'!A72</f>
        <v>63</v>
      </c>
      <c r="B567" s="18" t="str">
        <f>'KV_1.sz.mell.'!B72</f>
        <v>Rövid lejáratú  hitelek, kölcsönök felvétele pénzügyi vállalkozástól</v>
      </c>
      <c r="C567" s="30"/>
    </row>
    <row r="568" spans="1:3" ht="12.75" customHeight="1" thickBot="1" x14ac:dyDescent="0.3">
      <c r="A568" s="37">
        <f>'KV_1.sz.mell.'!A73</f>
        <v>64</v>
      </c>
      <c r="B568" s="38" t="str">
        <f>'KV_1.sz.mell.'!B73</f>
        <v>Belföldi értékpapírok bevételei (65 +…+ 68)</v>
      </c>
      <c r="C568" s="15">
        <f>SUM(C569:C572)</f>
        <v>0</v>
      </c>
    </row>
    <row r="569" spans="1:3" ht="12.75" customHeight="1" x14ac:dyDescent="0.25">
      <c r="A569" s="17" t="str">
        <f>'KV_1.sz.mell.'!A74</f>
        <v>65</v>
      </c>
      <c r="B569" s="18" t="str">
        <f>'KV_1.sz.mell.'!B74</f>
        <v>Forgatási célú belföldi értékpapírok beváltása,  értékesítése</v>
      </c>
      <c r="C569" s="30"/>
    </row>
    <row r="570" spans="1:3" ht="12.75" customHeight="1" x14ac:dyDescent="0.25">
      <c r="A570" s="17" t="str">
        <f>'KV_1.sz.mell.'!A75</f>
        <v>66</v>
      </c>
      <c r="B570" s="18" t="str">
        <f>'KV_1.sz.mell.'!B75</f>
        <v>Éven belüli lejáratú belföldi értékpapírok kibocsátása</v>
      </c>
      <c r="C570" s="30"/>
    </row>
    <row r="571" spans="1:3" ht="12.75" customHeight="1" x14ac:dyDescent="0.25">
      <c r="A571" s="17" t="str">
        <f>'KV_1.sz.mell.'!A76</f>
        <v>67</v>
      </c>
      <c r="B571" s="18" t="str">
        <f>'KV_1.sz.mell.'!B76</f>
        <v>Befektetési célú belföldi értékpapírok beváltása,  értékesítése</v>
      </c>
      <c r="C571" s="31"/>
    </row>
    <row r="572" spans="1:3" ht="12.75" customHeight="1" thickBot="1" x14ac:dyDescent="0.3">
      <c r="A572" s="17" t="str">
        <f>'KV_1.sz.mell.'!A77</f>
        <v>68</v>
      </c>
      <c r="B572" s="18" t="str">
        <f>'KV_1.sz.mell.'!B77</f>
        <v>Éven túli lejáratú belföldi értékpapírok kibocsátása</v>
      </c>
      <c r="C572" s="41"/>
    </row>
    <row r="573" spans="1:3" ht="12.75" customHeight="1" thickBot="1" x14ac:dyDescent="0.3">
      <c r="A573" s="37">
        <f>'KV_1.sz.mell.'!A78</f>
        <v>69</v>
      </c>
      <c r="B573" s="38" t="str">
        <f>'KV_1.sz.mell.'!B78</f>
        <v>Maradvány igénybevétele (70 + 71)</v>
      </c>
      <c r="C573" s="15">
        <f>SUM(C574:C575)</f>
        <v>0</v>
      </c>
    </row>
    <row r="574" spans="1:3" ht="12.75" customHeight="1" thickBot="1" x14ac:dyDescent="0.3">
      <c r="A574" s="17" t="str">
        <f>'KV_1.sz.mell.'!A79</f>
        <v>70</v>
      </c>
      <c r="B574" s="42" t="str">
        <f>'KV_1.sz.mell.'!B79</f>
        <v>Előző év költségvetési maradványának igénybevétele</v>
      </c>
      <c r="C574" s="43"/>
    </row>
    <row r="575" spans="1:3" ht="12.75" customHeight="1" thickBot="1" x14ac:dyDescent="0.3">
      <c r="A575" s="17" t="str">
        <f>'KV_1.sz.mell.'!A80</f>
        <v>71</v>
      </c>
      <c r="B575" s="42" t="str">
        <f>'KV_1.sz.mell.'!B80</f>
        <v>Előző év vállalkozási maradványának igénybevétele</v>
      </c>
      <c r="C575" s="41"/>
    </row>
    <row r="576" spans="1:3" ht="12.75" customHeight="1" thickBot="1" x14ac:dyDescent="0.3">
      <c r="A576" s="37">
        <f>'KV_1.sz.mell.'!A81</f>
        <v>72</v>
      </c>
      <c r="B576" s="38" t="str">
        <f>'KV_1.sz.mell.'!B81</f>
        <v>Belföldi finanszírozás bevételei (73 + … + 75)</v>
      </c>
      <c r="C576" s="15">
        <f>SUM(C577:C579)</f>
        <v>0</v>
      </c>
    </row>
    <row r="577" spans="1:3" ht="12.75" customHeight="1" x14ac:dyDescent="0.25">
      <c r="A577" s="17" t="str">
        <f>'KV_1.sz.mell.'!A82</f>
        <v>73</v>
      </c>
      <c r="B577" s="18" t="str">
        <f>'KV_1.sz.mell.'!B82</f>
        <v>Államháztartáson belüli megelőlegezések</v>
      </c>
      <c r="C577" s="30"/>
    </row>
    <row r="578" spans="1:3" ht="12.75" customHeight="1" x14ac:dyDescent="0.25">
      <c r="A578" s="17" t="str">
        <f>'KV_1.sz.mell.'!A83</f>
        <v>74</v>
      </c>
      <c r="B578" s="18" t="str">
        <f>'KV_1.sz.mell.'!B83</f>
        <v>Államháztartáson belüli megelőlegezések törlesztése</v>
      </c>
      <c r="C578" s="30"/>
    </row>
    <row r="579" spans="1:3" ht="12.75" customHeight="1" thickBot="1" x14ac:dyDescent="0.3">
      <c r="A579" s="44" t="str">
        <f>'KV_1.sz.mell.'!A84</f>
        <v>75</v>
      </c>
      <c r="B579" s="18" t="str">
        <f>'KV_1.sz.mell.'!B84</f>
        <v>Lekötött betétek megszüntetése</v>
      </c>
      <c r="C579" s="41"/>
    </row>
    <row r="580" spans="1:3" ht="12.75" customHeight="1" thickBot="1" x14ac:dyDescent="0.3">
      <c r="A580" s="45" t="str">
        <f>'KV_1.sz.mell.'!A85</f>
        <v>76</v>
      </c>
      <c r="B580" s="38" t="str">
        <f>'KV_1.sz.mell.'!B85</f>
        <v>Külföldi finanszírozás bevételei (77+…+80)</v>
      </c>
      <c r="C580" s="15">
        <f>SUM(C581:C584)</f>
        <v>0</v>
      </c>
    </row>
    <row r="581" spans="1:3" ht="12.75" customHeight="1" x14ac:dyDescent="0.25">
      <c r="A581" s="17" t="str">
        <f>'KV_1.sz.mell.'!A86</f>
        <v>77</v>
      </c>
      <c r="B581" s="18" t="str">
        <f>'KV_1.sz.mell.'!B86</f>
        <v>Forgatási célú külföldi értékpapírok beváltása,  értékesítése</v>
      </c>
      <c r="C581" s="30"/>
    </row>
    <row r="582" spans="1:3" ht="12.75" customHeight="1" x14ac:dyDescent="0.25">
      <c r="A582" s="17" t="str">
        <f>'KV_1.sz.mell.'!A87</f>
        <v>78</v>
      </c>
      <c r="B582" s="18" t="str">
        <f>'KV_1.sz.mell.'!B87</f>
        <v>Befektetési célú külföldi értékpapírok beváltása,  értékesítése</v>
      </c>
      <c r="C582" s="30"/>
    </row>
    <row r="583" spans="1:3" ht="12.75" customHeight="1" x14ac:dyDescent="0.25">
      <c r="A583" s="17" t="str">
        <f>'KV_1.sz.mell.'!A88</f>
        <v>79</v>
      </c>
      <c r="B583" s="18" t="str">
        <f>'KV_1.sz.mell.'!B88</f>
        <v>Külföldi értékpapírok kibocsátása</v>
      </c>
      <c r="C583" s="30"/>
    </row>
    <row r="584" spans="1:3" ht="12.75" customHeight="1" thickBot="1" x14ac:dyDescent="0.3">
      <c r="A584" s="44" t="str">
        <f>'KV_1.sz.mell.'!A89</f>
        <v>80</v>
      </c>
      <c r="B584" s="18" t="str">
        <f>'KV_1.sz.mell.'!B89</f>
        <v>Külföldi hitelek, kölcsönök felvétele</v>
      </c>
      <c r="C584" s="30"/>
    </row>
    <row r="585" spans="1:3" ht="12.75" customHeight="1" thickBot="1" x14ac:dyDescent="0.3">
      <c r="A585" s="45" t="str">
        <f>'KV_1.sz.mell.'!A90</f>
        <v>81</v>
      </c>
      <c r="B585" s="38" t="str">
        <f>'KV_1.sz.mell.'!B90</f>
        <v>Váltóbevételek</v>
      </c>
      <c r="C585" s="47"/>
    </row>
    <row r="586" spans="1:3" ht="12.75" customHeight="1" thickBot="1" x14ac:dyDescent="0.3">
      <c r="A586" s="48" t="str">
        <f>'KV_1.sz.mell.'!A91</f>
        <v>82</v>
      </c>
      <c r="B586" s="38" t="str">
        <f>'KV_1.sz.mell.'!B91</f>
        <v>Adóssághoz nem kapcsolódó származékos ügyletek bevételei</v>
      </c>
      <c r="C586" s="47"/>
    </row>
    <row r="587" spans="1:3" ht="12.75" customHeight="1" thickBot="1" x14ac:dyDescent="0.3">
      <c r="A587" s="45" t="str">
        <f>'KV_1.sz.mell.'!A92</f>
        <v>83</v>
      </c>
      <c r="B587" s="38" t="str">
        <f>'KV_1.sz.mell.'!B92</f>
        <v>FINANSZÍROZÁSI BEVÉTELEK ÖSSZESEN: (60 + 64+69+72+76+81+82)</v>
      </c>
      <c r="C587" s="27">
        <f>+C564+C568+C573+C576+C580+C585+C586</f>
        <v>0</v>
      </c>
    </row>
    <row r="588" spans="1:3" ht="12.75" customHeight="1" thickBot="1" x14ac:dyDescent="0.3">
      <c r="A588" s="50" t="str">
        <f>'KV_1.sz.mell.'!A93</f>
        <v>84</v>
      </c>
      <c r="B588" s="38" t="str">
        <f>'KV_1.sz.mell.'!B93</f>
        <v>KÖLTSÉGVETÉSI ÉS FINANSZÍROZÁSI BEVÉTELEK ÖSSZESEN: (59+83)</v>
      </c>
      <c r="C588" s="100">
        <f>+C563+C587</f>
        <v>0</v>
      </c>
    </row>
    <row r="589" spans="1:3" x14ac:dyDescent="0.25">
      <c r="A589" s="52"/>
      <c r="B589" s="53"/>
      <c r="C589" s="54"/>
    </row>
    <row r="590" spans="1:3" x14ac:dyDescent="0.25">
      <c r="A590" s="666" t="str">
        <f>'KV_1.sz.mell.'!A95</f>
        <v>K I A D Á S O K</v>
      </c>
      <c r="B590" s="666"/>
      <c r="C590" s="666"/>
    </row>
    <row r="591" spans="1:3" ht="16.5" thickBot="1" x14ac:dyDescent="0.3">
      <c r="A591" s="668"/>
      <c r="B591" s="668"/>
      <c r="C591" s="56" t="str">
        <f>'KV_1.sz.mell.'!C96</f>
        <v>Forintban!</v>
      </c>
    </row>
    <row r="592" spans="1:3" ht="26.25" thickBot="1" x14ac:dyDescent="0.3">
      <c r="A592" s="57" t="str">
        <f>'KV_1.sz.mell.'!A97</f>
        <v>Sor-
szám</v>
      </c>
      <c r="B592" s="58" t="str">
        <f>'KV_1.sz.mell.'!B97</f>
        <v>Kiadási jogcímek</v>
      </c>
      <c r="C592" s="59" t="str">
        <f>'KV_1.sz.mell.'!C97</f>
        <v>2025. évi előirányzat</v>
      </c>
    </row>
    <row r="593" spans="1:3" ht="12.75" customHeight="1" thickBot="1" x14ac:dyDescent="0.3">
      <c r="A593" s="60"/>
      <c r="B593" s="58" t="str">
        <f>'KV_1.sz.mell.'!B98</f>
        <v>A</v>
      </c>
      <c r="C593" s="61" t="str">
        <f>'KV_1.sz.mell.'!C98</f>
        <v>B</v>
      </c>
    </row>
    <row r="594" spans="1:3" ht="12.75" customHeight="1" thickBot="1" x14ac:dyDescent="0.3">
      <c r="A594" s="45">
        <f>'KV_1.sz.mell.'!A99</f>
        <v>1</v>
      </c>
      <c r="B594" s="62" t="str">
        <f>'KV_1.sz.mell.'!B99</f>
        <v xml:space="preserve">   Működési költségvetés kiadásai (2+…+6)</v>
      </c>
      <c r="C594" s="65">
        <f>C595+C596+C597+C598+C599</f>
        <v>0</v>
      </c>
    </row>
    <row r="595" spans="1:3" ht="12.75" customHeight="1" x14ac:dyDescent="0.25">
      <c r="A595" s="17" t="str">
        <f>'KV_1.sz.mell.'!A100</f>
        <v>2</v>
      </c>
      <c r="B595" s="96" t="str">
        <f>'KV_1.sz.mell.'!B100</f>
        <v>Személyi  juttatások</v>
      </c>
      <c r="C595" s="25"/>
    </row>
    <row r="596" spans="1:3" ht="12.75" customHeight="1" x14ac:dyDescent="0.25">
      <c r="A596" s="17" t="str">
        <f>'KV_1.sz.mell.'!A101</f>
        <v>3</v>
      </c>
      <c r="B596" s="66" t="str">
        <f>'KV_1.sz.mell.'!B101</f>
        <v>Munkaadókat terhelő járulékok és szociális hozzájárulási adó</v>
      </c>
      <c r="C596" s="25"/>
    </row>
    <row r="597" spans="1:3" ht="12.75" customHeight="1" x14ac:dyDescent="0.25">
      <c r="A597" s="17" t="str">
        <f>'KV_1.sz.mell.'!A102</f>
        <v>4</v>
      </c>
      <c r="B597" s="66" t="str">
        <f>'KV_1.sz.mell.'!B102</f>
        <v>Dologi  kiadások</v>
      </c>
      <c r="C597" s="29"/>
    </row>
    <row r="598" spans="1:3" ht="12.75" customHeight="1" x14ac:dyDescent="0.25">
      <c r="A598" s="17" t="str">
        <f>'KV_1.sz.mell.'!A103</f>
        <v>5</v>
      </c>
      <c r="B598" s="66" t="str">
        <f>'KV_1.sz.mell.'!B103</f>
        <v>Ellátottak pénzbeli juttatásai</v>
      </c>
      <c r="C598" s="29"/>
    </row>
    <row r="599" spans="1:3" ht="12.75" customHeight="1" x14ac:dyDescent="0.25">
      <c r="A599" s="17" t="str">
        <f>'KV_1.sz.mell.'!A104</f>
        <v>6</v>
      </c>
      <c r="B599" s="66" t="str">
        <f>'KV_1.sz.mell.'!B104</f>
        <v>Egyéb működési célú kiadások</v>
      </c>
      <c r="C599" s="29"/>
    </row>
    <row r="600" spans="1:3" ht="12.75" customHeight="1" x14ac:dyDescent="0.25">
      <c r="A600" s="17" t="str">
        <f>'KV_1.sz.mell.'!A105</f>
        <v>7</v>
      </c>
      <c r="B600" s="66" t="str">
        <f>'KV_1.sz.mell.'!B105</f>
        <v xml:space="preserve">   - a 6-ból:       - Előző évi elszámolásból származó befizetések</v>
      </c>
      <c r="C600" s="29"/>
    </row>
    <row r="601" spans="1:3" ht="12.75" customHeight="1" x14ac:dyDescent="0.25">
      <c r="A601" s="17" t="str">
        <f>'KV_1.sz.mell.'!A106</f>
        <v>8</v>
      </c>
      <c r="B601" s="66" t="str">
        <f>'KV_1.sz.mell.'!B106</f>
        <v xml:space="preserve">   - Törvényi előíráson alapuló befizetések</v>
      </c>
      <c r="C601" s="29"/>
    </row>
    <row r="602" spans="1:3" ht="12.75" customHeight="1" x14ac:dyDescent="0.25">
      <c r="A602" s="17" t="str">
        <f>'KV_1.sz.mell.'!A107</f>
        <v>9</v>
      </c>
      <c r="B602" s="66" t="str">
        <f>'KV_1.sz.mell.'!B107</f>
        <v xml:space="preserve">   - Egyéb elvonások, befizetések</v>
      </c>
      <c r="C602" s="29"/>
    </row>
    <row r="603" spans="1:3" ht="12.75" customHeight="1" x14ac:dyDescent="0.25">
      <c r="A603" s="17" t="str">
        <f>'KV_1.sz.mell.'!A108</f>
        <v>10</v>
      </c>
      <c r="B603" s="66" t="str">
        <f>'KV_1.sz.mell.'!B108</f>
        <v xml:space="preserve">   - Garancia- és kezességvállalásból kifizetés ÁH-n belülre</v>
      </c>
      <c r="C603" s="29"/>
    </row>
    <row r="604" spans="1:3" ht="12.75" customHeight="1" x14ac:dyDescent="0.25">
      <c r="A604" s="17" t="str">
        <f>'KV_1.sz.mell.'!A109</f>
        <v>11</v>
      </c>
      <c r="B604" s="66" t="str">
        <f>'KV_1.sz.mell.'!B109</f>
        <v xml:space="preserve">   -Visszatérítendő támogatások, kölcsönök nyújtása ÁH-n belülre</v>
      </c>
      <c r="C604" s="29"/>
    </row>
    <row r="605" spans="1:3" ht="12.75" customHeight="1" x14ac:dyDescent="0.25">
      <c r="A605" s="17" t="str">
        <f>'KV_1.sz.mell.'!A110</f>
        <v>12</v>
      </c>
      <c r="B605" s="66" t="str">
        <f>'KV_1.sz.mell.'!B110</f>
        <v xml:space="preserve">   - Visszatérítendő támogatások, kölcsönök törlesztése ÁH-n belülre</v>
      </c>
      <c r="C605" s="29"/>
    </row>
    <row r="606" spans="1:3" ht="12.75" customHeight="1" x14ac:dyDescent="0.25">
      <c r="A606" s="17" t="str">
        <f>'KV_1.sz.mell.'!A111</f>
        <v>13</v>
      </c>
      <c r="B606" s="66" t="str">
        <f>'KV_1.sz.mell.'!B111</f>
        <v xml:space="preserve">   - Egyéb működési célú támogatások ÁH-n belülre</v>
      </c>
      <c r="C606" s="29"/>
    </row>
    <row r="607" spans="1:3" ht="12.75" customHeight="1" x14ac:dyDescent="0.25">
      <c r="A607" s="17" t="str">
        <f>'KV_1.sz.mell.'!A112</f>
        <v>14</v>
      </c>
      <c r="B607" s="66" t="str">
        <f>'KV_1.sz.mell.'!B112</f>
        <v xml:space="preserve">   - Garancia és kezességvállalásból kifizetés ÁH-n kívülre</v>
      </c>
      <c r="C607" s="29"/>
    </row>
    <row r="608" spans="1:3" ht="12.75" customHeight="1" x14ac:dyDescent="0.25">
      <c r="A608" s="17" t="str">
        <f>'KV_1.sz.mell.'!A113</f>
        <v>15</v>
      </c>
      <c r="B608" s="66" t="str">
        <f>'KV_1.sz.mell.'!B113</f>
        <v xml:space="preserve">   - Visszatérítendő támogatások, kölcsönök nyújtása ÁH-n kívülre</v>
      </c>
      <c r="C608" s="29"/>
    </row>
    <row r="609" spans="1:3" ht="12.75" customHeight="1" x14ac:dyDescent="0.25">
      <c r="A609" s="17" t="str">
        <f>'KV_1.sz.mell.'!A114</f>
        <v>16</v>
      </c>
      <c r="B609" s="66" t="str">
        <f>'KV_1.sz.mell.'!B114</f>
        <v xml:space="preserve">   - Árkiegészítések, ártámogatások</v>
      </c>
      <c r="C609" s="29"/>
    </row>
    <row r="610" spans="1:3" ht="12.75" customHeight="1" x14ac:dyDescent="0.25">
      <c r="A610" s="17" t="str">
        <f>'KV_1.sz.mell.'!A115</f>
        <v>17</v>
      </c>
      <c r="B610" s="66" t="str">
        <f>'KV_1.sz.mell.'!B115</f>
        <v xml:space="preserve">   - Kamattámogatások</v>
      </c>
      <c r="C610" s="29"/>
    </row>
    <row r="611" spans="1:3" ht="12.75" customHeight="1" x14ac:dyDescent="0.25">
      <c r="A611" s="17" t="str">
        <f>'KV_1.sz.mell.'!A116</f>
        <v>18</v>
      </c>
      <c r="B611" s="66" t="str">
        <f>'KV_1.sz.mell.'!B116</f>
        <v xml:space="preserve">   - Egyéb működési célú támogatások államháztartáson kívülre</v>
      </c>
      <c r="C611" s="29"/>
    </row>
    <row r="612" spans="1:3" ht="12.75" customHeight="1" x14ac:dyDescent="0.25">
      <c r="A612" s="17" t="str">
        <f>'KV_1.sz.mell.'!A117</f>
        <v>19</v>
      </c>
      <c r="B612" s="66" t="str">
        <f>'KV_1.sz.mell.'!B117</f>
        <v xml:space="preserve">   - Tartalékok</v>
      </c>
      <c r="C612" s="25"/>
    </row>
    <row r="613" spans="1:3" ht="12.75" customHeight="1" x14ac:dyDescent="0.25">
      <c r="A613" s="17" t="str">
        <f>'KV_1.sz.mell.'!A118</f>
        <v>20</v>
      </c>
      <c r="B613" s="66" t="str">
        <f>'KV_1.sz.mell.'!B118</f>
        <v xml:space="preserve">         - a 19-ből:             - Általános tartalék</v>
      </c>
      <c r="C613" s="25"/>
    </row>
    <row r="614" spans="1:3" ht="12.75" customHeight="1" thickBot="1" x14ac:dyDescent="0.3">
      <c r="A614" s="44" t="str">
        <f>'KV_1.sz.mell.'!A119</f>
        <v>21</v>
      </c>
      <c r="B614" s="76" t="str">
        <f>'KV_1.sz.mell.'!B119</f>
        <v xml:space="preserve">                                       - Céltartalék</v>
      </c>
      <c r="C614" s="92"/>
    </row>
    <row r="615" spans="1:3" ht="12.75" customHeight="1" thickBot="1" x14ac:dyDescent="0.3">
      <c r="A615" s="45" t="str">
        <f>'KV_1.sz.mell.'!A120</f>
        <v>22</v>
      </c>
      <c r="B615" s="64" t="str">
        <f>'KV_1.sz.mell.'!B120</f>
        <v xml:space="preserve">   Felhalmozási költségvetés kiadásai (23+25+27)</v>
      </c>
      <c r="C615" s="65">
        <f>+C616+C618+C620</f>
        <v>0</v>
      </c>
    </row>
    <row r="616" spans="1:3" ht="12.75" customHeight="1" x14ac:dyDescent="0.25">
      <c r="A616" s="17">
        <f>'KV_1.sz.mell.'!A121</f>
        <v>23</v>
      </c>
      <c r="B616" s="66" t="str">
        <f>'KV_1.sz.mell.'!B121</f>
        <v>Beruházások</v>
      </c>
      <c r="C616" s="19"/>
    </row>
    <row r="617" spans="1:3" ht="12.75" customHeight="1" x14ac:dyDescent="0.25">
      <c r="A617" s="17" t="str">
        <f>'KV_1.sz.mell.'!A122</f>
        <v>24</v>
      </c>
      <c r="B617" s="66" t="str">
        <f>'KV_1.sz.mell.'!B122</f>
        <v>23-ból EU-s forrásból megvalósuló beruházás</v>
      </c>
      <c r="C617" s="19"/>
    </row>
    <row r="618" spans="1:3" ht="12.75" customHeight="1" x14ac:dyDescent="0.25">
      <c r="A618" s="17" t="str">
        <f>'KV_1.sz.mell.'!A123</f>
        <v>25</v>
      </c>
      <c r="B618" s="66" t="str">
        <f>'KV_1.sz.mell.'!B123</f>
        <v>Felújítások</v>
      </c>
      <c r="C618" s="25"/>
    </row>
    <row r="619" spans="1:3" ht="12.75" customHeight="1" x14ac:dyDescent="0.25">
      <c r="A619" s="17" t="str">
        <f>'KV_1.sz.mell.'!A124</f>
        <v>26</v>
      </c>
      <c r="B619" s="66" t="str">
        <f>'KV_1.sz.mell.'!B124</f>
        <v>25-ből EU-s forrásból megvalósuló felújítás</v>
      </c>
      <c r="C619" s="68"/>
    </row>
    <row r="620" spans="1:3" ht="12.75" customHeight="1" x14ac:dyDescent="0.25">
      <c r="A620" s="33" t="str">
        <f>'KV_1.sz.mell.'!A125</f>
        <v>27</v>
      </c>
      <c r="B620" s="66" t="str">
        <f>'KV_1.sz.mell.'!B125</f>
        <v>Egyéb felhalmozási célú kiadások</v>
      </c>
      <c r="C620" s="68"/>
    </row>
    <row r="621" spans="1:3" ht="12.75" customHeight="1" x14ac:dyDescent="0.25">
      <c r="A621" s="17" t="str">
        <f>'KV_1.sz.mell.'!A126</f>
        <v>28</v>
      </c>
      <c r="B621" s="66" t="str">
        <f>'KV_1.sz.mell.'!B126</f>
        <v>27-ből           - Garancia- és kezességvállalásból kifizetés ÁH-n belülre</v>
      </c>
      <c r="C621" s="68"/>
    </row>
    <row r="622" spans="1:3" ht="12.75" customHeight="1" x14ac:dyDescent="0.25">
      <c r="A622" s="17" t="str">
        <f>'KV_1.sz.mell.'!A127</f>
        <v>29</v>
      </c>
      <c r="B622" s="66" t="str">
        <f>'KV_1.sz.mell.'!B127</f>
        <v xml:space="preserve">   - Visszatérítendő támogatások, kölcsönök nyújtása ÁH-n belülre</v>
      </c>
      <c r="C622" s="68"/>
    </row>
    <row r="623" spans="1:3" ht="12.75" customHeight="1" x14ac:dyDescent="0.25">
      <c r="A623" s="17" t="str">
        <f>'KV_1.sz.mell.'!A128</f>
        <v>30</v>
      </c>
      <c r="B623" s="66" t="str">
        <f>'KV_1.sz.mell.'!B128</f>
        <v xml:space="preserve">   - Visszatérítendő támogatások, kölcsönök törlesztése ÁH-n belülre</v>
      </c>
      <c r="C623" s="68"/>
    </row>
    <row r="624" spans="1:3" ht="12.75" customHeight="1" x14ac:dyDescent="0.25">
      <c r="A624" s="17" t="str">
        <f>'KV_1.sz.mell.'!A129</f>
        <v>31</v>
      </c>
      <c r="B624" s="66" t="str">
        <f>'KV_1.sz.mell.'!B129</f>
        <v xml:space="preserve">   - Egyéb felhalmozási célú támogatások ÁH-n belülre</v>
      </c>
      <c r="C624" s="68"/>
    </row>
    <row r="625" spans="1:3" ht="12.75" customHeight="1" x14ac:dyDescent="0.25">
      <c r="A625" s="17" t="str">
        <f>'KV_1.sz.mell.'!A130</f>
        <v>32</v>
      </c>
      <c r="B625" s="66" t="str">
        <f>'KV_1.sz.mell.'!B130</f>
        <v xml:space="preserve">   - Garancia- és kezességvállalásból kifizetés ÁH-n kívülre</v>
      </c>
      <c r="C625" s="68"/>
    </row>
    <row r="626" spans="1:3" ht="12.75" customHeight="1" x14ac:dyDescent="0.25">
      <c r="A626" s="17" t="str">
        <f>'KV_1.sz.mell.'!A131</f>
        <v>33</v>
      </c>
      <c r="B626" s="66" t="str">
        <f>'KV_1.sz.mell.'!B131</f>
        <v xml:space="preserve">   - Visszatérítendő támogatások, kölcsönök nyújtása ÁH-n kívülre</v>
      </c>
      <c r="C626" s="68"/>
    </row>
    <row r="627" spans="1:3" ht="12.75" customHeight="1" x14ac:dyDescent="0.25">
      <c r="A627" s="17" t="str">
        <f>'KV_1.sz.mell.'!A132</f>
        <v>34</v>
      </c>
      <c r="B627" s="66" t="str">
        <f>'KV_1.sz.mell.'!B132</f>
        <v xml:space="preserve">   - Lakástámogatás</v>
      </c>
      <c r="C627" s="68"/>
    </row>
    <row r="628" spans="1:3" ht="12.75" customHeight="1" thickBot="1" x14ac:dyDescent="0.3">
      <c r="A628" s="17">
        <f>'KV_1.sz.mell.'!A133</f>
        <v>35</v>
      </c>
      <c r="B628" s="66" t="str">
        <f>'KV_1.sz.mell.'!B133</f>
        <v xml:space="preserve">   - Egyéb felhalmozási célú támogatások államháztartáson kívülre</v>
      </c>
      <c r="C628" s="71"/>
    </row>
    <row r="629" spans="1:3" ht="12.75" customHeight="1" thickBot="1" x14ac:dyDescent="0.3">
      <c r="A629" s="45">
        <f>'KV_1.sz.mell.'!A134</f>
        <v>36</v>
      </c>
      <c r="B629" s="72" t="str">
        <f>'KV_1.sz.mell.'!B134</f>
        <v>KÖLTSÉGVETÉSI KIADÁSOK ÖSSZESEN (1+22)</v>
      </c>
      <c r="C629" s="15">
        <f>+C594+C615</f>
        <v>0</v>
      </c>
    </row>
    <row r="630" spans="1:3" ht="12.75" customHeight="1" thickBot="1" x14ac:dyDescent="0.3">
      <c r="A630" s="45">
        <f>'KV_1.sz.mell.'!A135</f>
        <v>37</v>
      </c>
      <c r="B630" s="72" t="str">
        <f>'KV_1.sz.mell.'!B135</f>
        <v>Hitel-, kölcsöntörlesztés államháztartáson kívülre (38+ … + 40)</v>
      </c>
      <c r="C630" s="15">
        <f>+C631+C632+C633</f>
        <v>0</v>
      </c>
    </row>
    <row r="631" spans="1:3" ht="12.75" customHeight="1" x14ac:dyDescent="0.25">
      <c r="A631" s="17">
        <f>'KV_1.sz.mell.'!A136</f>
        <v>38</v>
      </c>
      <c r="B631" s="67" t="str">
        <f>'KV_1.sz.mell.'!B136</f>
        <v>Hosszú lejáratú hitelek, kölcsönök törlesztése pénzügyi vállalkozásnak</v>
      </c>
      <c r="C631" s="68"/>
    </row>
    <row r="632" spans="1:3" ht="12.75" customHeight="1" x14ac:dyDescent="0.25">
      <c r="A632" s="17" t="str">
        <f>'KV_1.sz.mell.'!A137</f>
        <v>39</v>
      </c>
      <c r="B632" s="67" t="str">
        <f>'KV_1.sz.mell.'!B137</f>
        <v>Likviditási célú hitelek, kölcsönök törlesztése pénzügyi vállalkozásnak</v>
      </c>
      <c r="C632" s="68"/>
    </row>
    <row r="633" spans="1:3" ht="12.75" customHeight="1" thickBot="1" x14ac:dyDescent="0.3">
      <c r="A633" s="17" t="str">
        <f>'KV_1.sz.mell.'!A138</f>
        <v>40</v>
      </c>
      <c r="B633" s="67" t="str">
        <f>'KV_1.sz.mell.'!B138</f>
        <v>Rövid lejáratú hitelek, kölcsönök törlesztése pénzügyi vállalkozásnak</v>
      </c>
      <c r="C633" s="68"/>
    </row>
    <row r="634" spans="1:3" ht="12.75" customHeight="1" thickBot="1" x14ac:dyDescent="0.3">
      <c r="A634" s="45">
        <f>'KV_1.sz.mell.'!A139</f>
        <v>41</v>
      </c>
      <c r="B634" s="72" t="str">
        <f>'KV_1.sz.mell.'!B139</f>
        <v>Belföldi értékpapírok kiadásai (42+ … + 47)</v>
      </c>
      <c r="C634" s="15">
        <f>SUM(C635:C640)</f>
        <v>0</v>
      </c>
    </row>
    <row r="635" spans="1:3" ht="12.75" customHeight="1" x14ac:dyDescent="0.25">
      <c r="A635" s="17">
        <f>'KV_1.sz.mell.'!A140</f>
        <v>42</v>
      </c>
      <c r="B635" s="73" t="str">
        <f>'KV_1.sz.mell.'!B140</f>
        <v>Forgatási célú belföldi értékpapírok vásárlása</v>
      </c>
      <c r="C635" s="68"/>
    </row>
    <row r="636" spans="1:3" ht="12.75" customHeight="1" x14ac:dyDescent="0.25">
      <c r="A636" s="17">
        <f>'KV_1.sz.mell.'!A141</f>
        <v>43</v>
      </c>
      <c r="B636" s="73" t="str">
        <f>'KV_1.sz.mell.'!B141</f>
        <v>Befektetési célú belföldi értékpapírok vásárlása</v>
      </c>
      <c r="C636" s="68"/>
    </row>
    <row r="637" spans="1:3" ht="12.75" customHeight="1" x14ac:dyDescent="0.25">
      <c r="A637" s="17" t="str">
        <f>'KV_1.sz.mell.'!A142</f>
        <v>44</v>
      </c>
      <c r="B637" s="73" t="str">
        <f>'KV_1.sz.mell.'!B142</f>
        <v>Kincstárjegyek beváltása</v>
      </c>
      <c r="C637" s="68"/>
    </row>
    <row r="638" spans="1:3" ht="12.75" customHeight="1" x14ac:dyDescent="0.25">
      <c r="A638" s="17" t="str">
        <f>'KV_1.sz.mell.'!A143</f>
        <v>45</v>
      </c>
      <c r="B638" s="73" t="str">
        <f>'KV_1.sz.mell.'!B143</f>
        <v>Éven belüli lejáratú belföldi értékpapírok beváltása</v>
      </c>
      <c r="C638" s="68"/>
    </row>
    <row r="639" spans="1:3" ht="12.75" customHeight="1" x14ac:dyDescent="0.25">
      <c r="A639" s="17" t="str">
        <f>'KV_1.sz.mell.'!A144</f>
        <v>46</v>
      </c>
      <c r="B639" s="73" t="str">
        <f>'KV_1.sz.mell.'!B144</f>
        <v>Belföldi kötvények beváltása</v>
      </c>
      <c r="C639" s="71"/>
    </row>
    <row r="640" spans="1:3" ht="12.75" customHeight="1" thickBot="1" x14ac:dyDescent="0.3">
      <c r="A640" s="75">
        <f>'KV_1.sz.mell.'!A145</f>
        <v>47</v>
      </c>
      <c r="B640" s="76" t="str">
        <f>'KV_1.sz.mell.'!B145</f>
        <v>Éven túli lejáratú belföldi értékpapírok beváltása</v>
      </c>
      <c r="C640" s="77"/>
    </row>
    <row r="641" spans="1:3" ht="12.75" customHeight="1" thickBot="1" x14ac:dyDescent="0.3">
      <c r="A641" s="45">
        <f>'KV_1.sz.mell.'!A146</f>
        <v>48</v>
      </c>
      <c r="B641" s="72" t="str">
        <f>'KV_1.sz.mell.'!B146</f>
        <v>Belföldi finanszírozás kiadásai (49+ … + 52)</v>
      </c>
      <c r="C641" s="27">
        <f>+C642+C643+C644+C645</f>
        <v>0</v>
      </c>
    </row>
    <row r="642" spans="1:3" ht="12.75" customHeight="1" x14ac:dyDescent="0.25">
      <c r="A642" s="17">
        <f>'KV_1.sz.mell.'!A147</f>
        <v>49</v>
      </c>
      <c r="B642" s="73" t="str">
        <f>'KV_1.sz.mell.'!B147</f>
        <v>Államháztartáson belüli megelőlegezések folyósítása</v>
      </c>
      <c r="C642" s="68"/>
    </row>
    <row r="643" spans="1:3" ht="12.75" customHeight="1" x14ac:dyDescent="0.25">
      <c r="A643" s="17" t="str">
        <f>'KV_1.sz.mell.'!A148</f>
        <v>50</v>
      </c>
      <c r="B643" s="73" t="str">
        <f>'KV_1.sz.mell.'!B148</f>
        <v>Államháztartáson belüli megelőlegezések visszafizetése</v>
      </c>
      <c r="C643" s="68"/>
    </row>
    <row r="644" spans="1:3" ht="12.75" customHeight="1" x14ac:dyDescent="0.25">
      <c r="A644" s="17" t="str">
        <f>'KV_1.sz.mell.'!A149</f>
        <v>51</v>
      </c>
      <c r="B644" s="73" t="str">
        <f>'KV_1.sz.mell.'!B149</f>
        <v>Pénzeszközök lekötött betétként elhelyezése</v>
      </c>
      <c r="C644" s="71"/>
    </row>
    <row r="645" spans="1:3" ht="12.75" customHeight="1" thickBot="1" x14ac:dyDescent="0.3">
      <c r="A645" s="44">
        <f>'KV_1.sz.mell.'!A150</f>
        <v>52</v>
      </c>
      <c r="B645" s="73" t="str">
        <f>'KV_1.sz.mell.'!B150</f>
        <v>Pénzügyi lízing kiadásai</v>
      </c>
      <c r="C645" s="77"/>
    </row>
    <row r="646" spans="1:3" ht="12.75" customHeight="1" thickBot="1" x14ac:dyDescent="0.3">
      <c r="A646" s="45">
        <f>'KV_1.sz.mell.'!A151</f>
        <v>53</v>
      </c>
      <c r="B646" s="72" t="str">
        <f>'KV_1.sz.mell.'!B151</f>
        <v>Külföldi finanszírozás kiadásai (54+ … + 58)</v>
      </c>
      <c r="C646" s="78">
        <f>SUM(C647:C651)</f>
        <v>0</v>
      </c>
    </row>
    <row r="647" spans="1:3" ht="12.75" customHeight="1" x14ac:dyDescent="0.25">
      <c r="A647" s="17">
        <f>'KV_1.sz.mell.'!A152</f>
        <v>54</v>
      </c>
      <c r="B647" s="73" t="str">
        <f>'KV_1.sz.mell.'!B152</f>
        <v>Forgatási célú külföldi értékpapírok vásárlása</v>
      </c>
      <c r="C647" s="68"/>
    </row>
    <row r="648" spans="1:3" ht="12.75" customHeight="1" x14ac:dyDescent="0.25">
      <c r="A648" s="17">
        <f>'KV_1.sz.mell.'!A153</f>
        <v>55</v>
      </c>
      <c r="B648" s="73" t="str">
        <f>'KV_1.sz.mell.'!B153</f>
        <v>Befektetési célú külföldi értékpapírok vásárlása</v>
      </c>
      <c r="C648" s="68"/>
    </row>
    <row r="649" spans="1:3" ht="12.75" customHeight="1" x14ac:dyDescent="0.25">
      <c r="A649" s="17" t="str">
        <f>'KV_1.sz.mell.'!A154</f>
        <v>56</v>
      </c>
      <c r="B649" s="73" t="str">
        <f>'KV_1.sz.mell.'!B154</f>
        <v>Külföldi értékpapírok beváltása</v>
      </c>
      <c r="C649" s="68"/>
    </row>
    <row r="650" spans="1:3" ht="12.75" customHeight="1" x14ac:dyDescent="0.25">
      <c r="A650" s="17" t="str">
        <f>'KV_1.sz.mell.'!A155</f>
        <v>57</v>
      </c>
      <c r="B650" s="73" t="str">
        <f>'KV_1.sz.mell.'!B155</f>
        <v>Hitelek, kölcsönök törlesztése külföldi kormányoknak nemz. szervezeteknek</v>
      </c>
      <c r="C650" s="68"/>
    </row>
    <row r="651" spans="1:3" ht="12.75" customHeight="1" thickBot="1" x14ac:dyDescent="0.3">
      <c r="A651" s="17" t="str">
        <f>'KV_1.sz.mell.'!A156</f>
        <v>58</v>
      </c>
      <c r="B651" s="73" t="str">
        <f>'KV_1.sz.mell.'!B156</f>
        <v>Hitelek, kölcsönök törlesztése külföldi pénzintézeteknek</v>
      </c>
      <c r="C651" s="68"/>
    </row>
    <row r="652" spans="1:3" ht="12.75" customHeight="1" thickBot="1" x14ac:dyDescent="0.3">
      <c r="A652" s="45">
        <f>'KV_1.sz.mell.'!A157</f>
        <v>59</v>
      </c>
      <c r="B652" s="72" t="str">
        <f>'KV_1.sz.mell.'!B157</f>
        <v>Adóssághoz nem kapcsolódó származékos ügyletek</v>
      </c>
      <c r="C652" s="79"/>
    </row>
    <row r="653" spans="1:3" ht="12.75" customHeight="1" thickBot="1" x14ac:dyDescent="0.3">
      <c r="A653" s="45">
        <f>'KV_1.sz.mell.'!A158</f>
        <v>60</v>
      </c>
      <c r="B653" s="72" t="str">
        <f>'KV_1.sz.mell.'!B158</f>
        <v>Váltókiadások</v>
      </c>
      <c r="C653" s="79"/>
    </row>
    <row r="654" spans="1:3" ht="12.75" customHeight="1" thickBot="1" x14ac:dyDescent="0.3">
      <c r="A654" s="45">
        <f>'KV_1.sz.mell.'!A159</f>
        <v>61</v>
      </c>
      <c r="B654" s="72" t="str">
        <f>'KV_1.sz.mell.'!B159</f>
        <v>FINANSZÍROZÁSI KIADÁSOK ÖSSZESEN: (37+41+48+53+59+60)</v>
      </c>
      <c r="C654" s="82">
        <f>+C630+C634+C641+C646+C652+C653</f>
        <v>0</v>
      </c>
    </row>
    <row r="655" spans="1:3" ht="12.75" customHeight="1" thickBot="1" x14ac:dyDescent="0.3">
      <c r="A655" s="45">
        <f>'KV_1.sz.mell.'!A160</f>
        <v>62</v>
      </c>
      <c r="B655" s="72" t="str">
        <f>'KV_1.sz.mell.'!B160</f>
        <v>KIADÁSOK ÖSSZESEN: (36.+61)</v>
      </c>
      <c r="C655" s="98">
        <v>0</v>
      </c>
    </row>
    <row r="657" spans="1:3" x14ac:dyDescent="0.25">
      <c r="A657" s="667" t="str">
        <f>'KV_1.sz.mell.'!A162</f>
        <v>KÖLTSÉGVETÉSI, FINANSZÍROZÁSI BEVÉTELEK ÉS KIADÁSOK EGYENLEGE</v>
      </c>
      <c r="B657" s="667"/>
      <c r="C657" s="667"/>
    </row>
    <row r="658" spans="1:3" ht="16.5" thickBot="1" x14ac:dyDescent="0.3">
      <c r="A658" s="668"/>
      <c r="B658" s="668"/>
      <c r="C658" s="56" t="str">
        <f>'KV_1.sz.mell.'!C163</f>
        <v>Forintban!</v>
      </c>
    </row>
    <row r="659" spans="1:3" ht="21.75" thickBot="1" x14ac:dyDescent="0.3">
      <c r="A659" s="13">
        <f>'KV_1.sz.mell.'!A164</f>
        <v>1</v>
      </c>
      <c r="B659" s="87" t="str">
        <f>'KV_1.sz.mell.'!B164</f>
        <v>Költségvetési hiány, többlet ( költségvetési bevételek 59. sor - költségvetési kiadások 36. sor) (+/-)</v>
      </c>
      <c r="C659" s="99">
        <v>0</v>
      </c>
    </row>
    <row r="660" spans="1:3" ht="32.25" thickBot="1" x14ac:dyDescent="0.3">
      <c r="A660" s="13">
        <f>'KV_1.sz.mell.'!A165</f>
        <v>2</v>
      </c>
      <c r="B660" s="87" t="str">
        <f>'KV_1.sz.mell.'!B165</f>
        <v>Finanszírozási bevételek, kiadások egyenlege (finanszírozási bevételek 83. sor - finanszírozási kiadások 61. sor)
 (+/-)</v>
      </c>
      <c r="C660" s="99">
        <v>0</v>
      </c>
    </row>
  </sheetData>
  <mergeCells count="37">
    <mergeCell ref="A657:C657"/>
    <mergeCell ref="A426:B426"/>
    <mergeCell ref="A492:C492"/>
    <mergeCell ref="A493:B493"/>
    <mergeCell ref="A497:C497"/>
    <mergeCell ref="A658:B658"/>
    <mergeCell ref="A499:C499"/>
    <mergeCell ref="A501:C501"/>
    <mergeCell ref="A502:B502"/>
    <mergeCell ref="A590:C590"/>
    <mergeCell ref="A591:B591"/>
    <mergeCell ref="A260:C260"/>
    <mergeCell ref="A261:B261"/>
    <mergeCell ref="A498:C498"/>
    <mergeCell ref="A328:B328"/>
    <mergeCell ref="A332:C332"/>
    <mergeCell ref="A333:C333"/>
    <mergeCell ref="A334:C334"/>
    <mergeCell ref="A336:C336"/>
    <mergeCell ref="A337:B337"/>
    <mergeCell ref="A425:C425"/>
    <mergeCell ref="A327:C327"/>
    <mergeCell ref="A95:C95"/>
    <mergeCell ref="A96:B96"/>
    <mergeCell ref="A162:C162"/>
    <mergeCell ref="A163:B163"/>
    <mergeCell ref="A167:C167"/>
    <mergeCell ref="A168:C168"/>
    <mergeCell ref="A169:C169"/>
    <mergeCell ref="A171:C171"/>
    <mergeCell ref="A172:B172"/>
    <mergeCell ref="A7:B7"/>
    <mergeCell ref="B1:C1"/>
    <mergeCell ref="A2:C2"/>
    <mergeCell ref="A3:C3"/>
    <mergeCell ref="A4:C4"/>
    <mergeCell ref="A6:C6"/>
  </mergeCells>
  <printOptions horizontalCentered="1"/>
  <pageMargins left="0.70866141732283461" right="0.70866141732283461" top="0.74803149606299213" bottom="0.74803149606299213" header="0.31496062992125984" footer="0.31496062992125984"/>
  <pageSetup paperSize="9" scale="88" fitToHeight="0" orientation="portrait" r:id="rId1"/>
  <headerFooter alignWithMargins="0">
    <oddFooter>&amp;R&amp;P</oddFooter>
  </headerFooter>
  <rowBreaks count="9" manualBreakCount="9">
    <brk id="166" max="16383" man="1"/>
    <brk id="227" max="16383" man="1"/>
    <brk id="289" max="16383" man="1"/>
    <brk id="331" max="16383" man="1"/>
    <brk id="392" max="16383" man="1"/>
    <brk id="454" max="16383" man="1"/>
    <brk id="496" max="16383" man="1"/>
    <brk id="557" max="16383" man="1"/>
    <brk id="6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BD1F2-A69E-458C-A042-BB4C97ED7E1C}">
  <sheetPr>
    <tabColor theme="2"/>
  </sheetPr>
  <dimension ref="A1:F70"/>
  <sheetViews>
    <sheetView zoomScaleNormal="100" zoomScaleSheetLayoutView="100" workbookViewId="0">
      <selection activeCell="E32" sqref="E32"/>
    </sheetView>
  </sheetViews>
  <sheetFormatPr defaultRowHeight="12.75" x14ac:dyDescent="0.2"/>
  <cols>
    <col min="1" max="1" width="6.83203125" style="101" customWidth="1"/>
    <col min="2" max="2" width="55.1640625" style="102" customWidth="1"/>
    <col min="3" max="3" width="16.33203125" style="101" customWidth="1"/>
    <col min="4" max="4" width="55.1640625" style="101" customWidth="1"/>
    <col min="5" max="5" width="16.33203125" style="101" customWidth="1"/>
    <col min="6" max="6" width="4.83203125" style="101" customWidth="1"/>
    <col min="7" max="16384" width="9.33203125" style="101"/>
  </cols>
  <sheetData>
    <row r="1" spans="1:6" ht="18.75" x14ac:dyDescent="0.2">
      <c r="A1" s="670" t="s">
        <v>302</v>
      </c>
      <c r="B1" s="670"/>
      <c r="C1" s="670"/>
      <c r="D1" s="670"/>
      <c r="E1" s="670"/>
    </row>
    <row r="2" spans="1:6" x14ac:dyDescent="0.2">
      <c r="A2" s="157"/>
      <c r="B2" s="157"/>
      <c r="C2" s="157"/>
      <c r="D2" s="157"/>
      <c r="E2" s="157"/>
    </row>
    <row r="3" spans="1:6" ht="31.5" customHeight="1" x14ac:dyDescent="0.2">
      <c r="B3" s="104" t="s">
        <v>234</v>
      </c>
      <c r="C3" s="105"/>
      <c r="D3" s="105"/>
      <c r="E3" s="105"/>
    </row>
    <row r="4" spans="1:6" ht="13.5" thickBot="1" x14ac:dyDescent="0.25">
      <c r="A4" s="671"/>
      <c r="B4" s="672"/>
      <c r="E4" s="106" t="s">
        <v>3</v>
      </c>
      <c r="F4" s="103"/>
    </row>
    <row r="5" spans="1:6" ht="18" customHeight="1" thickBot="1" x14ac:dyDescent="0.25">
      <c r="A5" s="673" t="s">
        <v>4</v>
      </c>
      <c r="B5" s="107" t="s">
        <v>235</v>
      </c>
      <c r="C5" s="108"/>
      <c r="D5" s="107" t="s">
        <v>236</v>
      </c>
      <c r="E5" s="109"/>
      <c r="F5" s="103"/>
    </row>
    <row r="6" spans="1:6" s="113" customFormat="1" ht="35.25" customHeight="1" thickBot="1" x14ac:dyDescent="0.25">
      <c r="A6" s="674"/>
      <c r="B6" s="110" t="s">
        <v>237</v>
      </c>
      <c r="C6" s="111" t="s">
        <v>454</v>
      </c>
      <c r="D6" s="110" t="s">
        <v>237</v>
      </c>
      <c r="E6" s="112" t="str">
        <f>+C6</f>
        <v>2025. évi előirányzat</v>
      </c>
      <c r="F6" s="103"/>
    </row>
    <row r="7" spans="1:6" s="118" customFormat="1" ht="12" customHeight="1" thickBot="1" x14ac:dyDescent="0.25">
      <c r="A7" s="114"/>
      <c r="B7" s="115" t="s">
        <v>6</v>
      </c>
      <c r="C7" s="116" t="s">
        <v>7</v>
      </c>
      <c r="D7" s="115" t="s">
        <v>238</v>
      </c>
      <c r="E7" s="117" t="s">
        <v>239</v>
      </c>
      <c r="F7" s="103"/>
    </row>
    <row r="8" spans="1:6" ht="12.95" customHeight="1" x14ac:dyDescent="0.2">
      <c r="A8" s="17">
        <v>1</v>
      </c>
      <c r="B8" s="119" t="s">
        <v>240</v>
      </c>
      <c r="C8" s="120">
        <v>322705176</v>
      </c>
      <c r="D8" s="121" t="s">
        <v>241</v>
      </c>
      <c r="E8" s="122">
        <v>400488727</v>
      </c>
      <c r="F8" s="103"/>
    </row>
    <row r="9" spans="1:6" ht="12.95" customHeight="1" x14ac:dyDescent="0.2">
      <c r="A9" s="123">
        <v>2</v>
      </c>
      <c r="B9" s="119" t="s">
        <v>242</v>
      </c>
      <c r="C9" s="124"/>
      <c r="D9" s="119" t="s">
        <v>168</v>
      </c>
      <c r="E9" s="125">
        <v>57230699</v>
      </c>
      <c r="F9" s="103"/>
    </row>
    <row r="10" spans="1:6" ht="12.95" customHeight="1" x14ac:dyDescent="0.2">
      <c r="A10" s="123" t="s">
        <v>11</v>
      </c>
      <c r="B10" s="119" t="s">
        <v>243</v>
      </c>
      <c r="C10" s="124">
        <v>554178790</v>
      </c>
      <c r="D10" s="119" t="s">
        <v>244</v>
      </c>
      <c r="E10" s="125">
        <v>336753908</v>
      </c>
      <c r="F10" s="103"/>
    </row>
    <row r="11" spans="1:6" ht="12.95" customHeight="1" x14ac:dyDescent="0.2">
      <c r="A11" s="123" t="s">
        <v>13</v>
      </c>
      <c r="B11" s="126" t="s">
        <v>245</v>
      </c>
      <c r="C11" s="124">
        <v>117712844</v>
      </c>
      <c r="D11" s="119" t="s">
        <v>170</v>
      </c>
      <c r="E11" s="125">
        <v>21973000</v>
      </c>
      <c r="F11" s="103"/>
    </row>
    <row r="12" spans="1:6" ht="12.95" customHeight="1" x14ac:dyDescent="0.2">
      <c r="A12" s="123" t="s">
        <v>15</v>
      </c>
      <c r="B12" s="119" t="s">
        <v>246</v>
      </c>
      <c r="C12" s="124"/>
      <c r="D12" s="119" t="s">
        <v>171</v>
      </c>
      <c r="E12" s="125">
        <v>166347331</v>
      </c>
      <c r="F12" s="103"/>
    </row>
    <row r="13" spans="1:6" ht="12.95" customHeight="1" x14ac:dyDescent="0.2">
      <c r="A13" s="123" t="s">
        <v>17</v>
      </c>
      <c r="B13" s="119" t="s">
        <v>247</v>
      </c>
      <c r="C13" s="127"/>
      <c r="D13" s="119"/>
      <c r="E13" s="125"/>
      <c r="F13" s="103"/>
    </row>
    <row r="14" spans="1:6" ht="12.95" customHeight="1" x14ac:dyDescent="0.2">
      <c r="A14" s="123" t="s">
        <v>19</v>
      </c>
      <c r="B14" s="119" t="s">
        <v>87</v>
      </c>
      <c r="C14" s="124"/>
      <c r="D14" s="128"/>
      <c r="E14" s="125"/>
      <c r="F14" s="103"/>
    </row>
    <row r="15" spans="1:6" ht="12.95" customHeight="1" x14ac:dyDescent="0.2">
      <c r="A15" s="123" t="s">
        <v>21</v>
      </c>
      <c r="B15" s="128"/>
      <c r="C15" s="124"/>
      <c r="D15" s="128"/>
      <c r="E15" s="125"/>
      <c r="F15" s="103"/>
    </row>
    <row r="16" spans="1:6" ht="12.95" customHeight="1" x14ac:dyDescent="0.2">
      <c r="A16" s="123" t="s">
        <v>23</v>
      </c>
      <c r="B16" s="129"/>
      <c r="C16" s="127"/>
      <c r="D16" s="128" t="s">
        <v>248</v>
      </c>
      <c r="E16" s="125">
        <v>18000000</v>
      </c>
      <c r="F16" s="103"/>
    </row>
    <row r="17" spans="1:6" ht="12.95" customHeight="1" x14ac:dyDescent="0.2">
      <c r="A17" s="123" t="s">
        <v>25</v>
      </c>
      <c r="B17" s="128"/>
      <c r="C17" s="124"/>
      <c r="D17" s="128"/>
      <c r="E17" s="125"/>
      <c r="F17" s="103"/>
    </row>
    <row r="18" spans="1:6" ht="12.95" customHeight="1" x14ac:dyDescent="0.2">
      <c r="A18" s="123" t="s">
        <v>27</v>
      </c>
      <c r="B18" s="128"/>
      <c r="C18" s="124"/>
      <c r="D18" s="128"/>
      <c r="E18" s="125"/>
      <c r="F18" s="103"/>
    </row>
    <row r="19" spans="1:6" ht="12.95" customHeight="1" thickBot="1" x14ac:dyDescent="0.25">
      <c r="A19" s="44" t="s">
        <v>29</v>
      </c>
      <c r="B19" s="130"/>
      <c r="C19" s="131"/>
      <c r="D19" s="130"/>
      <c r="E19" s="132"/>
      <c r="F19" s="103"/>
    </row>
    <row r="20" spans="1:6" ht="15.95" customHeight="1" thickBot="1" x14ac:dyDescent="0.25">
      <c r="A20" s="133" t="s">
        <v>31</v>
      </c>
      <c r="B20" s="134" t="s">
        <v>249</v>
      </c>
      <c r="C20" s="135">
        <f>C8+C10+C11+C12+C14+C15+C16+C17+C18+C19</f>
        <v>994596810</v>
      </c>
      <c r="D20" s="134" t="s">
        <v>250</v>
      </c>
      <c r="E20" s="136">
        <f>SUM(E8:E15)+E17+E18+E19</f>
        <v>982793665</v>
      </c>
      <c r="F20" s="103"/>
    </row>
    <row r="21" spans="1:6" ht="12.95" customHeight="1" x14ac:dyDescent="0.2">
      <c r="A21" s="17" t="s">
        <v>33</v>
      </c>
      <c r="B21" s="126" t="s">
        <v>251</v>
      </c>
      <c r="C21" s="137">
        <f>SUM(C22:C25)</f>
        <v>-11803145</v>
      </c>
      <c r="D21" s="121" t="s">
        <v>252</v>
      </c>
      <c r="E21" s="138"/>
      <c r="F21" s="103"/>
    </row>
    <row r="22" spans="1:6" ht="12.95" customHeight="1" x14ac:dyDescent="0.2">
      <c r="A22" s="17" t="s">
        <v>35</v>
      </c>
      <c r="B22" s="139" t="s">
        <v>253</v>
      </c>
      <c r="C22" s="124">
        <v>-11803145</v>
      </c>
      <c r="D22" s="121" t="s">
        <v>254</v>
      </c>
      <c r="E22" s="125"/>
      <c r="F22" s="103"/>
    </row>
    <row r="23" spans="1:6" ht="12.95" customHeight="1" x14ac:dyDescent="0.2">
      <c r="A23" s="17" t="s">
        <v>181</v>
      </c>
      <c r="B23" s="139" t="s">
        <v>255</v>
      </c>
      <c r="C23" s="124"/>
      <c r="D23" s="121" t="s">
        <v>256</v>
      </c>
      <c r="E23" s="125"/>
      <c r="F23" s="103"/>
    </row>
    <row r="24" spans="1:6" ht="12.95" customHeight="1" x14ac:dyDescent="0.2">
      <c r="A24" s="17" t="s">
        <v>38</v>
      </c>
      <c r="B24" s="139" t="s">
        <v>257</v>
      </c>
      <c r="C24" s="124"/>
      <c r="D24" s="121" t="s">
        <v>258</v>
      </c>
      <c r="E24" s="125"/>
      <c r="F24" s="103"/>
    </row>
    <row r="25" spans="1:6" ht="12.95" customHeight="1" x14ac:dyDescent="0.2">
      <c r="A25" s="17" t="s">
        <v>40</v>
      </c>
      <c r="B25" s="139" t="s">
        <v>259</v>
      </c>
      <c r="C25" s="124"/>
      <c r="D25" s="126" t="s">
        <v>260</v>
      </c>
      <c r="E25" s="125"/>
      <c r="F25" s="103"/>
    </row>
    <row r="26" spans="1:6" ht="12.95" customHeight="1" x14ac:dyDescent="0.2">
      <c r="A26" s="17" t="s">
        <v>42</v>
      </c>
      <c r="B26" s="119" t="s">
        <v>261</v>
      </c>
      <c r="C26" s="140">
        <f>+C27+C28</f>
        <v>0</v>
      </c>
      <c r="D26" s="119" t="s">
        <v>262</v>
      </c>
      <c r="E26" s="125"/>
      <c r="F26" s="103"/>
    </row>
    <row r="27" spans="1:6" ht="12.95" customHeight="1" x14ac:dyDescent="0.2">
      <c r="A27" s="17" t="s">
        <v>44</v>
      </c>
      <c r="B27" s="141" t="s">
        <v>263</v>
      </c>
      <c r="C27" s="142"/>
      <c r="D27" s="121" t="s">
        <v>216</v>
      </c>
      <c r="E27" s="138"/>
      <c r="F27" s="103"/>
    </row>
    <row r="28" spans="1:6" ht="12.95" customHeight="1" x14ac:dyDescent="0.2">
      <c r="A28" s="17" t="s">
        <v>46</v>
      </c>
      <c r="B28" s="139" t="s">
        <v>141</v>
      </c>
      <c r="C28" s="124"/>
      <c r="D28" s="121" t="s">
        <v>143</v>
      </c>
      <c r="E28" s="125"/>
      <c r="F28" s="103"/>
    </row>
    <row r="29" spans="1:6" ht="12.95" customHeight="1" x14ac:dyDescent="0.2">
      <c r="A29" s="17" t="s">
        <v>48</v>
      </c>
      <c r="B29" s="139" t="s">
        <v>157</v>
      </c>
      <c r="C29" s="124"/>
      <c r="D29" s="121" t="s">
        <v>224</v>
      </c>
      <c r="E29" s="125"/>
      <c r="F29" s="103"/>
    </row>
    <row r="30" spans="1:6" ht="12.95" customHeight="1" thickBot="1" x14ac:dyDescent="0.25">
      <c r="A30" s="44" t="s">
        <v>264</v>
      </c>
      <c r="B30" s="141" t="s">
        <v>159</v>
      </c>
      <c r="C30" s="142"/>
      <c r="D30" s="143" t="s">
        <v>225</v>
      </c>
      <c r="E30" s="138"/>
      <c r="F30" s="103"/>
    </row>
    <row r="31" spans="1:6" ht="15.95" customHeight="1" thickBot="1" x14ac:dyDescent="0.25">
      <c r="A31" s="133" t="s">
        <v>51</v>
      </c>
      <c r="B31" s="134" t="s">
        <v>265</v>
      </c>
      <c r="C31" s="135">
        <f>+C21+C26+C29+C30</f>
        <v>-11803145</v>
      </c>
      <c r="D31" s="134" t="s">
        <v>266</v>
      </c>
      <c r="E31" s="136">
        <f>SUM(E21:E30)</f>
        <v>0</v>
      </c>
      <c r="F31" s="103"/>
    </row>
    <row r="32" spans="1:6" ht="13.5" thickBot="1" x14ac:dyDescent="0.25">
      <c r="A32" s="133" t="s">
        <v>53</v>
      </c>
      <c r="B32" s="134" t="s">
        <v>267</v>
      </c>
      <c r="C32" s="144">
        <f>+C20+C31</f>
        <v>982793665</v>
      </c>
      <c r="D32" s="134" t="s">
        <v>268</v>
      </c>
      <c r="E32" s="144">
        <f>+E20+E31</f>
        <v>982793665</v>
      </c>
      <c r="F32" s="103"/>
    </row>
    <row r="33" spans="1:6" ht="13.5" thickBot="1" x14ac:dyDescent="0.25">
      <c r="A33" s="133" t="s">
        <v>55</v>
      </c>
      <c r="B33" s="134" t="s">
        <v>269</v>
      </c>
      <c r="C33" s="144" t="str">
        <f>IF(C20-E20&lt;0,E20-C20,"-")</f>
        <v>-</v>
      </c>
      <c r="D33" s="134" t="s">
        <v>270</v>
      </c>
      <c r="E33" s="144">
        <f>IF(C20-E20&gt;0,C20-E20,"-")</f>
        <v>11803145</v>
      </c>
      <c r="F33" s="103"/>
    </row>
    <row r="34" spans="1:6" ht="13.5" thickBot="1" x14ac:dyDescent="0.25">
      <c r="A34" s="133" t="s">
        <v>57</v>
      </c>
      <c r="B34" s="134" t="s">
        <v>271</v>
      </c>
      <c r="C34" s="144" t="str">
        <f>IF(C32-E32&lt;0,E32-C32,"-")</f>
        <v>-</v>
      </c>
      <c r="D34" s="134" t="s">
        <v>272</v>
      </c>
      <c r="E34" s="144" t="str">
        <f>IF(C32-E32&gt;0,C32-E32,"-")</f>
        <v>-</v>
      </c>
      <c r="F34" s="103"/>
    </row>
    <row r="35" spans="1:6" ht="15.75" x14ac:dyDescent="0.2">
      <c r="A35" s="675" t="str">
        <f>IF(C34&lt;&gt;"-","Nem lehet bruttó hiány, mert az Mötv. 111. § (4) bekezédse szerint A költségvetési rendeletben működési hiány nem tervezhető.","")</f>
        <v/>
      </c>
      <c r="B35" s="675"/>
      <c r="C35" s="675"/>
      <c r="D35" s="675"/>
      <c r="E35" s="675"/>
    </row>
    <row r="38" spans="1:6" ht="31.5" x14ac:dyDescent="0.2">
      <c r="B38" s="104" t="s">
        <v>273</v>
      </c>
      <c r="C38" s="105"/>
      <c r="D38" s="105"/>
      <c r="E38" s="105"/>
    </row>
    <row r="39" spans="1:6" ht="13.5" thickBot="1" x14ac:dyDescent="0.25">
      <c r="A39" s="671"/>
      <c r="B39" s="676"/>
      <c r="E39" s="145" t="str">
        <f>E4</f>
        <v>Forintban!</v>
      </c>
    </row>
    <row r="40" spans="1:6" ht="13.5" thickBot="1" x14ac:dyDescent="0.25">
      <c r="A40" s="677" t="s">
        <v>4</v>
      </c>
      <c r="B40" s="107" t="s">
        <v>235</v>
      </c>
      <c r="C40" s="108"/>
      <c r="D40" s="107" t="s">
        <v>236</v>
      </c>
      <c r="E40" s="109"/>
    </row>
    <row r="41" spans="1:6" ht="24.75" thickBot="1" x14ac:dyDescent="0.25">
      <c r="A41" s="678"/>
      <c r="B41" s="110" t="s">
        <v>237</v>
      </c>
      <c r="C41" s="111" t="str">
        <f ca="1">+'KV_2.sz.mell.'!C41</f>
        <v>2025. évi előirányzat</v>
      </c>
      <c r="D41" s="110" t="s">
        <v>237</v>
      </c>
      <c r="E41" s="112" t="str">
        <f ca="1">+'KV_2.sz.mell.'!C41</f>
        <v>2025. évi előirányzat</v>
      </c>
    </row>
    <row r="42" spans="1:6" ht="13.5" thickBot="1" x14ac:dyDescent="0.25">
      <c r="A42" s="114"/>
      <c r="B42" s="115" t="s">
        <v>6</v>
      </c>
      <c r="C42" s="116" t="s">
        <v>7</v>
      </c>
      <c r="D42" s="115" t="s">
        <v>238</v>
      </c>
      <c r="E42" s="117" t="s">
        <v>239</v>
      </c>
    </row>
    <row r="43" spans="1:6" x14ac:dyDescent="0.2">
      <c r="A43" s="17" t="s">
        <v>274</v>
      </c>
      <c r="B43" s="121" t="s">
        <v>275</v>
      </c>
      <c r="C43" s="120">
        <v>74964450</v>
      </c>
      <c r="D43" s="121" t="s">
        <v>189</v>
      </c>
      <c r="E43" s="122">
        <v>100675500</v>
      </c>
    </row>
    <row r="44" spans="1:6" x14ac:dyDescent="0.2">
      <c r="A44" s="17" t="s">
        <v>9</v>
      </c>
      <c r="B44" s="119" t="s">
        <v>276</v>
      </c>
      <c r="C44" s="124">
        <v>74964450</v>
      </c>
      <c r="D44" s="119" t="s">
        <v>277</v>
      </c>
      <c r="E44" s="125">
        <v>3500000</v>
      </c>
    </row>
    <row r="45" spans="1:6" x14ac:dyDescent="0.2">
      <c r="A45" s="17" t="s">
        <v>11</v>
      </c>
      <c r="B45" s="119" t="s">
        <v>278</v>
      </c>
      <c r="C45" s="124">
        <v>60000000</v>
      </c>
      <c r="D45" s="119" t="s">
        <v>191</v>
      </c>
      <c r="E45" s="125">
        <v>103310000</v>
      </c>
    </row>
    <row r="46" spans="1:6" x14ac:dyDescent="0.2">
      <c r="A46" s="17" t="s">
        <v>13</v>
      </c>
      <c r="B46" s="119" t="s">
        <v>279</v>
      </c>
      <c r="C46" s="124">
        <v>1511654</v>
      </c>
      <c r="D46" s="119" t="s">
        <v>280</v>
      </c>
      <c r="E46" s="125">
        <v>99500000</v>
      </c>
    </row>
    <row r="47" spans="1:6" x14ac:dyDescent="0.2">
      <c r="A47" s="17" t="s">
        <v>15</v>
      </c>
      <c r="B47" s="119" t="s">
        <v>281</v>
      </c>
      <c r="C47" s="124"/>
      <c r="D47" s="119" t="s">
        <v>282</v>
      </c>
      <c r="E47" s="125">
        <v>9500000</v>
      </c>
    </row>
    <row r="48" spans="1:6" x14ac:dyDescent="0.2">
      <c r="A48" s="17" t="s">
        <v>17</v>
      </c>
      <c r="B48" s="119" t="s">
        <v>283</v>
      </c>
      <c r="C48" s="127"/>
      <c r="D48" s="146"/>
      <c r="E48" s="125"/>
    </row>
    <row r="49" spans="1:5" x14ac:dyDescent="0.2">
      <c r="A49" s="17" t="s">
        <v>19</v>
      </c>
      <c r="B49" s="128"/>
      <c r="C49" s="124"/>
      <c r="D49" s="146"/>
      <c r="E49" s="125"/>
    </row>
    <row r="50" spans="1:5" x14ac:dyDescent="0.2">
      <c r="A50" s="17" t="s">
        <v>21</v>
      </c>
      <c r="B50" s="128"/>
      <c r="C50" s="124"/>
      <c r="D50" s="146"/>
      <c r="E50" s="125"/>
    </row>
    <row r="51" spans="1:5" x14ac:dyDescent="0.2">
      <c r="A51" s="17" t="s">
        <v>23</v>
      </c>
      <c r="B51" s="147"/>
      <c r="C51" s="127"/>
      <c r="D51" s="146"/>
      <c r="E51" s="125"/>
    </row>
    <row r="52" spans="1:5" x14ac:dyDescent="0.2">
      <c r="A52" s="17" t="s">
        <v>25</v>
      </c>
      <c r="B52" s="128"/>
      <c r="C52" s="127"/>
      <c r="D52" s="146"/>
      <c r="E52" s="125"/>
    </row>
    <row r="53" spans="1:5" ht="13.5" thickBot="1" x14ac:dyDescent="0.25">
      <c r="A53" s="44" t="s">
        <v>27</v>
      </c>
      <c r="B53" s="129"/>
      <c r="C53" s="148"/>
      <c r="D53" s="126"/>
      <c r="E53" s="138"/>
    </row>
    <row r="54" spans="1:5" ht="13.5" thickBot="1" x14ac:dyDescent="0.25">
      <c r="A54" s="149" t="s">
        <v>29</v>
      </c>
      <c r="B54" s="134" t="s">
        <v>284</v>
      </c>
      <c r="C54" s="135">
        <f>+C43+C45+C46+C48+C49+C50+C51+C52+C53</f>
        <v>136476104</v>
      </c>
      <c r="D54" s="134" t="s">
        <v>285</v>
      </c>
      <c r="E54" s="136">
        <f>+E43+E45+E47+E48+E49+E50+E51+E52+E53</f>
        <v>213485500</v>
      </c>
    </row>
    <row r="55" spans="1:5" x14ac:dyDescent="0.2">
      <c r="A55" s="123" t="s">
        <v>31</v>
      </c>
      <c r="B55" s="150" t="s">
        <v>286</v>
      </c>
      <c r="C55" s="124">
        <f>SUM(C56:C60)</f>
        <v>87379240</v>
      </c>
      <c r="D55" s="121" t="s">
        <v>252</v>
      </c>
      <c r="E55" s="122"/>
    </row>
    <row r="56" spans="1:5" x14ac:dyDescent="0.2">
      <c r="A56" s="123" t="s">
        <v>33</v>
      </c>
      <c r="B56" s="151" t="s">
        <v>287</v>
      </c>
      <c r="C56" s="124">
        <v>87379240</v>
      </c>
      <c r="D56" s="119" t="s">
        <v>288</v>
      </c>
      <c r="E56" s="125"/>
    </row>
    <row r="57" spans="1:5" x14ac:dyDescent="0.2">
      <c r="A57" s="123" t="s">
        <v>35</v>
      </c>
      <c r="B57" s="151" t="s">
        <v>289</v>
      </c>
      <c r="C57" s="124"/>
      <c r="D57" s="119" t="s">
        <v>256</v>
      </c>
      <c r="E57" s="125"/>
    </row>
    <row r="58" spans="1:5" x14ac:dyDescent="0.2">
      <c r="A58" s="123" t="s">
        <v>181</v>
      </c>
      <c r="B58" s="151" t="s">
        <v>290</v>
      </c>
      <c r="C58" s="124"/>
      <c r="D58" s="119" t="s">
        <v>258</v>
      </c>
      <c r="E58" s="125"/>
    </row>
    <row r="59" spans="1:5" x14ac:dyDescent="0.2">
      <c r="A59" s="123" t="s">
        <v>38</v>
      </c>
      <c r="B59" s="151" t="s">
        <v>259</v>
      </c>
      <c r="C59" s="124"/>
      <c r="D59" s="126" t="s">
        <v>260</v>
      </c>
      <c r="E59" s="125"/>
    </row>
    <row r="60" spans="1:5" x14ac:dyDescent="0.2">
      <c r="A60" s="123" t="s">
        <v>40</v>
      </c>
      <c r="B60" s="151" t="s">
        <v>291</v>
      </c>
      <c r="C60" s="124"/>
      <c r="D60" s="119" t="s">
        <v>292</v>
      </c>
      <c r="E60" s="125"/>
    </row>
    <row r="61" spans="1:5" x14ac:dyDescent="0.2">
      <c r="A61" s="123" t="s">
        <v>42</v>
      </c>
      <c r="B61" s="152" t="s">
        <v>293</v>
      </c>
      <c r="C61" s="140">
        <f>+C62+C63+C64+C65+C66</f>
        <v>0</v>
      </c>
      <c r="D61" s="121" t="s">
        <v>294</v>
      </c>
      <c r="E61" s="125"/>
    </row>
    <row r="62" spans="1:5" x14ac:dyDescent="0.2">
      <c r="A62" s="123" t="s">
        <v>44</v>
      </c>
      <c r="B62" s="151" t="s">
        <v>295</v>
      </c>
      <c r="C62" s="124"/>
      <c r="D62" s="121" t="s">
        <v>217</v>
      </c>
      <c r="E62" s="125"/>
    </row>
    <row r="63" spans="1:5" x14ac:dyDescent="0.2">
      <c r="A63" s="123" t="s">
        <v>46</v>
      </c>
      <c r="B63" s="151" t="s">
        <v>263</v>
      </c>
      <c r="C63" s="124"/>
      <c r="D63" s="153" t="s">
        <v>143</v>
      </c>
      <c r="E63" s="125">
        <v>10369844</v>
      </c>
    </row>
    <row r="64" spans="1:5" x14ac:dyDescent="0.2">
      <c r="A64" s="123" t="s">
        <v>48</v>
      </c>
      <c r="B64" s="151" t="s">
        <v>296</v>
      </c>
      <c r="C64" s="124"/>
      <c r="D64" s="153"/>
      <c r="E64" s="125"/>
    </row>
    <row r="65" spans="1:5" x14ac:dyDescent="0.2">
      <c r="A65" s="123" t="s">
        <v>264</v>
      </c>
      <c r="B65" s="154" t="s">
        <v>297</v>
      </c>
      <c r="C65" s="124"/>
      <c r="D65" s="128"/>
      <c r="E65" s="125"/>
    </row>
    <row r="66" spans="1:5" ht="13.5" thickBot="1" x14ac:dyDescent="0.25">
      <c r="A66" s="155" t="s">
        <v>51</v>
      </c>
      <c r="B66" s="156" t="s">
        <v>141</v>
      </c>
      <c r="C66" s="131"/>
      <c r="D66" s="129"/>
      <c r="E66" s="132"/>
    </row>
    <row r="67" spans="1:5" ht="21.75" thickBot="1" x14ac:dyDescent="0.25">
      <c r="A67" s="149" t="s">
        <v>53</v>
      </c>
      <c r="B67" s="134" t="s">
        <v>298</v>
      </c>
      <c r="C67" s="135">
        <f>+C55+C61</f>
        <v>87379240</v>
      </c>
      <c r="D67" s="134" t="s">
        <v>299</v>
      </c>
      <c r="E67" s="136">
        <f>SUM(E55:E66)</f>
        <v>10369844</v>
      </c>
    </row>
    <row r="68" spans="1:5" ht="13.5" thickBot="1" x14ac:dyDescent="0.25">
      <c r="A68" s="149" t="s">
        <v>55</v>
      </c>
      <c r="B68" s="134" t="s">
        <v>300</v>
      </c>
      <c r="C68" s="144">
        <f>+C54+C67</f>
        <v>223855344</v>
      </c>
      <c r="D68" s="134" t="s">
        <v>301</v>
      </c>
      <c r="E68" s="144">
        <f>+E54+E67</f>
        <v>223855344</v>
      </c>
    </row>
    <row r="69" spans="1:5" ht="13.5" thickBot="1" x14ac:dyDescent="0.25">
      <c r="A69" s="149" t="s">
        <v>57</v>
      </c>
      <c r="B69" s="134" t="s">
        <v>269</v>
      </c>
      <c r="C69" s="144">
        <f>IF(C54-E54&lt;0,E54-C54,"-")</f>
        <v>77009396</v>
      </c>
      <c r="D69" s="134" t="s">
        <v>270</v>
      </c>
      <c r="E69" s="144" t="str">
        <f>IF(C54-E54&gt;0,C54-E54,"-")</f>
        <v>-</v>
      </c>
    </row>
    <row r="70" spans="1:5" ht="13.5" thickBot="1" x14ac:dyDescent="0.25">
      <c r="A70" s="133" t="s">
        <v>59</v>
      </c>
      <c r="B70" s="134" t="s">
        <v>271</v>
      </c>
      <c r="C70" s="144" t="str">
        <f>IF(C68-E68&lt;0,E68-C68,"-")</f>
        <v>-</v>
      </c>
      <c r="D70" s="134" t="s">
        <v>272</v>
      </c>
      <c r="E70" s="144" t="str">
        <f>IF(C68-E68&gt;0,C68-E68,"-")</f>
        <v>-</v>
      </c>
    </row>
  </sheetData>
  <mergeCells count="6">
    <mergeCell ref="A1:E1"/>
    <mergeCell ref="A4:B4"/>
    <mergeCell ref="A5:A6"/>
    <mergeCell ref="A35:E35"/>
    <mergeCell ref="A39:B39"/>
    <mergeCell ref="A40:A41"/>
  </mergeCells>
  <conditionalFormatting sqref="C34">
    <cfRule type="cellIs" dxfId="0" priority="1" stopIfTrue="1" operator="notEqual">
      <formula>"-"</formula>
    </cfRule>
  </conditionalFormatting>
  <printOptions horizontalCentered="1"/>
  <pageMargins left="0.70866141732283461" right="0.70866141732283461" top="0.74803149606299213" bottom="0.74803149606299213" header="0.31496062992125984" footer="0.31496062992125984"/>
  <pageSetup paperSize="9" scale="65" orientation="portrait" r:id="rId1"/>
  <headerFooter alignWithMargins="0">
    <oddHeader xml:space="preserve">&amp;R&amp;"Times New Roman CE,Félkövér dőlt"&amp;11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10253-FE79-46E6-801F-AF9F19D61484}">
  <sheetPr>
    <tabColor theme="2"/>
  </sheetPr>
  <dimension ref="A2:G16"/>
  <sheetViews>
    <sheetView zoomScaleNormal="100" workbookViewId="0">
      <selection activeCell="D21" sqref="D21"/>
    </sheetView>
  </sheetViews>
  <sheetFormatPr defaultRowHeight="15" x14ac:dyDescent="0.25"/>
  <cols>
    <col min="1" max="1" width="5.6640625" style="158" customWidth="1"/>
    <col min="2" max="2" width="35.6640625" style="158" customWidth="1"/>
    <col min="3" max="6" width="14" style="158" customWidth="1"/>
    <col min="7" max="16384" width="9.33203125" style="158"/>
  </cols>
  <sheetData>
    <row r="2" spans="1:7" x14ac:dyDescent="0.25">
      <c r="B2" s="679" t="s">
        <v>375</v>
      </c>
      <c r="C2" s="679"/>
      <c r="D2" s="679"/>
      <c r="E2" s="679"/>
      <c r="F2" s="679"/>
    </row>
    <row r="4" spans="1:7" ht="33.200000000000003" customHeight="1" x14ac:dyDescent="0.25">
      <c r="A4" s="680" t="s">
        <v>500</v>
      </c>
      <c r="B4" s="680"/>
      <c r="C4" s="680"/>
      <c r="D4" s="680"/>
      <c r="E4" s="680"/>
      <c r="F4" s="680"/>
    </row>
    <row r="5" spans="1:7" ht="15.95" customHeight="1" thickBot="1" x14ac:dyDescent="0.3">
      <c r="A5" s="160"/>
      <c r="B5" s="160"/>
      <c r="C5" s="681"/>
      <c r="D5" s="681"/>
      <c r="E5" s="682" t="s">
        <v>3</v>
      </c>
      <c r="F5" s="682"/>
      <c r="G5" s="162"/>
    </row>
    <row r="6" spans="1:7" ht="63.2" customHeight="1" x14ac:dyDescent="0.25">
      <c r="A6" s="683" t="s">
        <v>303</v>
      </c>
      <c r="B6" s="685" t="s">
        <v>304</v>
      </c>
      <c r="C6" s="685" t="s">
        <v>305</v>
      </c>
      <c r="D6" s="685"/>
      <c r="E6" s="685"/>
      <c r="F6" s="687" t="s">
        <v>306</v>
      </c>
    </row>
    <row r="7" spans="1:7" ht="15.75" thickBot="1" x14ac:dyDescent="0.3">
      <c r="A7" s="684"/>
      <c r="B7" s="686"/>
      <c r="C7" s="163">
        <v>2026</v>
      </c>
      <c r="D7" s="163">
        <f>+C7+1</f>
        <v>2027</v>
      </c>
      <c r="E7" s="163">
        <f>+D7+1</f>
        <v>2028</v>
      </c>
      <c r="F7" s="688"/>
    </row>
    <row r="8" spans="1:7" ht="15.75" thickBot="1" x14ac:dyDescent="0.3">
      <c r="A8" s="164"/>
      <c r="B8" s="165" t="s">
        <v>6</v>
      </c>
      <c r="C8" s="165" t="s">
        <v>7</v>
      </c>
      <c r="D8" s="165" t="s">
        <v>238</v>
      </c>
      <c r="E8" s="165" t="s">
        <v>239</v>
      </c>
      <c r="F8" s="166" t="s">
        <v>307</v>
      </c>
    </row>
    <row r="9" spans="1:7" x14ac:dyDescent="0.25">
      <c r="A9" s="167" t="s">
        <v>308</v>
      </c>
      <c r="B9" s="168" t="s">
        <v>309</v>
      </c>
      <c r="C9" s="169"/>
      <c r="D9" s="169"/>
      <c r="E9" s="169"/>
      <c r="F9" s="170">
        <f>SUM(C9:E9)</f>
        <v>0</v>
      </c>
    </row>
    <row r="10" spans="1:7" x14ac:dyDescent="0.25">
      <c r="A10" s="171" t="s">
        <v>310</v>
      </c>
      <c r="B10" s="172"/>
      <c r="C10" s="173"/>
      <c r="D10" s="173"/>
      <c r="E10" s="173"/>
      <c r="F10" s="174">
        <f>SUM(C10:E10)</f>
        <v>0</v>
      </c>
    </row>
    <row r="11" spans="1:7" x14ac:dyDescent="0.25">
      <c r="A11" s="171" t="s">
        <v>311</v>
      </c>
      <c r="B11" s="172"/>
      <c r="C11" s="173"/>
      <c r="D11" s="173"/>
      <c r="E11" s="173"/>
      <c r="F11" s="174">
        <f>SUM(C11:E11)</f>
        <v>0</v>
      </c>
    </row>
    <row r="12" spans="1:7" x14ac:dyDescent="0.25">
      <c r="A12" s="171" t="s">
        <v>312</v>
      </c>
      <c r="B12" s="172"/>
      <c r="C12" s="173"/>
      <c r="D12" s="173"/>
      <c r="E12" s="173"/>
      <c r="F12" s="174">
        <f>SUM(C12:E12)</f>
        <v>0</v>
      </c>
    </row>
    <row r="13" spans="1:7" ht="15.75" thickBot="1" x14ac:dyDescent="0.3">
      <c r="A13" s="175" t="s">
        <v>313</v>
      </c>
      <c r="B13" s="176"/>
      <c r="C13" s="177"/>
      <c r="D13" s="177"/>
      <c r="E13" s="177"/>
      <c r="F13" s="174">
        <f>SUM(C13:E13)</f>
        <v>0</v>
      </c>
    </row>
    <row r="14" spans="1:7" s="182" customFormat="1" thickBot="1" x14ac:dyDescent="0.25">
      <c r="A14" s="178" t="s">
        <v>314</v>
      </c>
      <c r="B14" s="179" t="s">
        <v>315</v>
      </c>
      <c r="C14" s="180">
        <f>SUM(C9:C13)</f>
        <v>0</v>
      </c>
      <c r="D14" s="180">
        <f>SUM(D9:D13)</f>
        <v>0</v>
      </c>
      <c r="E14" s="180">
        <f>SUM(E9:E13)</f>
        <v>0</v>
      </c>
      <c r="F14" s="181">
        <f>SUM(F9:F13)</f>
        <v>0</v>
      </c>
    </row>
    <row r="16" spans="1:7" x14ac:dyDescent="0.25">
      <c r="B16" s="183"/>
    </row>
  </sheetData>
  <mergeCells count="8">
    <mergeCell ref="B2:F2"/>
    <mergeCell ref="A4:F4"/>
    <mergeCell ref="C5:D5"/>
    <mergeCell ref="E5:F5"/>
    <mergeCell ref="A6:A7"/>
    <mergeCell ref="B6:B7"/>
    <mergeCell ref="C6:E6"/>
    <mergeCell ref="F6:F7"/>
  </mergeCells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5F9CE-EFDD-40B2-B918-42560EFE96A1}">
  <sheetPr>
    <tabColor theme="2"/>
  </sheetPr>
  <dimension ref="A2:D15"/>
  <sheetViews>
    <sheetView zoomScaleNormal="100" workbookViewId="0">
      <selection activeCell="B8" sqref="B8"/>
    </sheetView>
  </sheetViews>
  <sheetFormatPr defaultRowHeight="15" x14ac:dyDescent="0.25"/>
  <cols>
    <col min="1" max="1" width="5.6640625" style="158" customWidth="1"/>
    <col min="2" max="2" width="68.6640625" style="158" customWidth="1"/>
    <col min="3" max="3" width="19.5" style="158" customWidth="1"/>
    <col min="4" max="16384" width="9.33203125" style="158"/>
  </cols>
  <sheetData>
    <row r="2" spans="1:4" x14ac:dyDescent="0.25">
      <c r="B2" s="679" t="s">
        <v>376</v>
      </c>
      <c r="C2" s="679"/>
    </row>
    <row r="4" spans="1:4" ht="48.75" customHeight="1" x14ac:dyDescent="0.25">
      <c r="A4" s="689" t="s">
        <v>501</v>
      </c>
      <c r="B4" s="689"/>
      <c r="C4" s="689"/>
    </row>
    <row r="5" spans="1:4" ht="15.95" customHeight="1" thickBot="1" x14ac:dyDescent="0.3">
      <c r="A5" s="160"/>
      <c r="B5" s="160"/>
      <c r="C5" s="161" t="s">
        <v>3</v>
      </c>
      <c r="D5" s="162"/>
    </row>
    <row r="6" spans="1:4" ht="26.45" customHeight="1" thickBot="1" x14ac:dyDescent="0.3">
      <c r="A6" s="184" t="s">
        <v>303</v>
      </c>
      <c r="B6" s="185" t="s">
        <v>316</v>
      </c>
      <c r="C6" s="186" t="s">
        <v>454</v>
      </c>
    </row>
    <row r="7" spans="1:4" ht="15.75" thickBot="1" x14ac:dyDescent="0.3">
      <c r="A7" s="187"/>
      <c r="B7" s="188" t="s">
        <v>6</v>
      </c>
      <c r="C7" s="189" t="s">
        <v>7</v>
      </c>
    </row>
    <row r="8" spans="1:4" x14ac:dyDescent="0.25">
      <c r="A8" s="190" t="s">
        <v>308</v>
      </c>
      <c r="B8" s="191" t="s">
        <v>317</v>
      </c>
      <c r="C8" s="192">
        <v>554178790</v>
      </c>
    </row>
    <row r="9" spans="1:4" ht="24" x14ac:dyDescent="0.25">
      <c r="A9" s="193" t="s">
        <v>310</v>
      </c>
      <c r="B9" s="194" t="s">
        <v>318</v>
      </c>
      <c r="C9" s="195"/>
    </row>
    <row r="10" spans="1:4" x14ac:dyDescent="0.25">
      <c r="A10" s="193" t="s">
        <v>311</v>
      </c>
      <c r="B10" s="196" t="s">
        <v>319</v>
      </c>
      <c r="C10" s="195"/>
    </row>
    <row r="11" spans="1:4" ht="24" x14ac:dyDescent="0.25">
      <c r="A11" s="193" t="s">
        <v>312</v>
      </c>
      <c r="B11" s="196" t="s">
        <v>320</v>
      </c>
      <c r="C11" s="195"/>
    </row>
    <row r="12" spans="1:4" x14ac:dyDescent="0.25">
      <c r="A12" s="197" t="s">
        <v>313</v>
      </c>
      <c r="B12" s="196" t="s">
        <v>321</v>
      </c>
      <c r="C12" s="198"/>
    </row>
    <row r="13" spans="1:4" ht="15.75" thickBot="1" x14ac:dyDescent="0.3">
      <c r="A13" s="193" t="s">
        <v>314</v>
      </c>
      <c r="B13" s="199" t="s">
        <v>322</v>
      </c>
      <c r="C13" s="195"/>
    </row>
    <row r="14" spans="1:4" ht="15.75" thickBot="1" x14ac:dyDescent="0.3">
      <c r="A14" s="690" t="s">
        <v>323</v>
      </c>
      <c r="B14" s="691"/>
      <c r="C14" s="200">
        <f>SUM(C8:C13)</f>
        <v>554178790</v>
      </c>
    </row>
    <row r="15" spans="1:4" ht="23.25" customHeight="1" x14ac:dyDescent="0.25">
      <c r="A15" s="692" t="s">
        <v>324</v>
      </c>
      <c r="B15" s="692"/>
      <c r="C15" s="692"/>
    </row>
  </sheetData>
  <mergeCells count="4">
    <mergeCell ref="B2:C2"/>
    <mergeCell ref="A4:C4"/>
    <mergeCell ref="A14:B14"/>
    <mergeCell ref="A15:C15"/>
  </mergeCells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0AA3F-08BD-4DA9-8E55-4EE93F51459A}">
  <sheetPr>
    <tabColor theme="2"/>
  </sheetPr>
  <dimension ref="A2:D15"/>
  <sheetViews>
    <sheetView zoomScaleNormal="100" workbookViewId="0">
      <selection activeCell="C25" sqref="C25"/>
    </sheetView>
  </sheetViews>
  <sheetFormatPr defaultRowHeight="15" x14ac:dyDescent="0.25"/>
  <cols>
    <col min="1" max="1" width="5.6640625" style="158" customWidth="1"/>
    <col min="2" max="2" width="66.83203125" style="158" customWidth="1"/>
    <col min="3" max="3" width="27" style="158" customWidth="1"/>
    <col min="4" max="16384" width="9.33203125" style="158"/>
  </cols>
  <sheetData>
    <row r="2" spans="1:4" x14ac:dyDescent="0.25">
      <c r="B2" s="679" t="s">
        <v>377</v>
      </c>
      <c r="C2" s="679"/>
    </row>
    <row r="4" spans="1:4" ht="33.200000000000003" customHeight="1" x14ac:dyDescent="0.25">
      <c r="A4" s="689" t="s">
        <v>502</v>
      </c>
      <c r="B4" s="689"/>
      <c r="C4" s="689"/>
    </row>
    <row r="5" spans="1:4" ht="15.95" customHeight="1" thickBot="1" x14ac:dyDescent="0.3">
      <c r="A5" s="160"/>
      <c r="B5" s="160"/>
      <c r="C5" s="161" t="str">
        <f>'KV_4.sz.mell.'!C5</f>
        <v>Forintban!</v>
      </c>
      <c r="D5" s="162"/>
    </row>
    <row r="6" spans="1:4" ht="26.45" customHeight="1" thickBot="1" x14ac:dyDescent="0.3">
      <c r="A6" s="184" t="s">
        <v>303</v>
      </c>
      <c r="B6" s="185" t="s">
        <v>325</v>
      </c>
      <c r="C6" s="186" t="s">
        <v>326</v>
      </c>
    </row>
    <row r="7" spans="1:4" ht="15.75" thickBot="1" x14ac:dyDescent="0.3">
      <c r="A7" s="187"/>
      <c r="B7" s="188" t="s">
        <v>6</v>
      </c>
      <c r="C7" s="189" t="s">
        <v>7</v>
      </c>
    </row>
    <row r="8" spans="1:4" x14ac:dyDescent="0.25">
      <c r="A8" s="190" t="s">
        <v>308</v>
      </c>
      <c r="B8" s="168" t="s">
        <v>309</v>
      </c>
      <c r="C8" s="201"/>
    </row>
    <row r="9" spans="1:4" x14ac:dyDescent="0.25">
      <c r="A9" s="193" t="s">
        <v>310</v>
      </c>
      <c r="B9" s="202"/>
      <c r="C9" s="203"/>
    </row>
    <row r="10" spans="1:4" ht="15.75" thickBot="1" x14ac:dyDescent="0.3">
      <c r="A10" s="197" t="s">
        <v>311</v>
      </c>
      <c r="B10" s="204"/>
      <c r="C10" s="205"/>
    </row>
    <row r="11" spans="1:4" s="182" customFormat="1" ht="17.25" customHeight="1" thickBot="1" x14ac:dyDescent="0.25">
      <c r="A11" s="206" t="s">
        <v>312</v>
      </c>
      <c r="B11" s="72" t="s">
        <v>327</v>
      </c>
      <c r="C11" s="200">
        <f>SUM(C8:C10)</f>
        <v>0</v>
      </c>
    </row>
    <row r="12" spans="1:4" ht="26.25" customHeight="1" x14ac:dyDescent="0.25">
      <c r="A12" s="693" t="s">
        <v>328</v>
      </c>
      <c r="B12" s="693"/>
      <c r="C12" s="693"/>
    </row>
    <row r="14" spans="1:4" x14ac:dyDescent="0.25">
      <c r="B14" s="183"/>
    </row>
    <row r="15" spans="1:4" ht="15.75" x14ac:dyDescent="0.25">
      <c r="B15" s="81"/>
    </row>
  </sheetData>
  <mergeCells count="3">
    <mergeCell ref="B2:C2"/>
    <mergeCell ref="A4:C4"/>
    <mergeCell ref="A12:C12"/>
  </mergeCells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53C9C-65D1-47D9-8FEF-41764A5DFAEB}">
  <sheetPr>
    <tabColor theme="2"/>
    <pageSetUpPr fitToPage="1"/>
  </sheetPr>
  <dimension ref="A1:F21"/>
  <sheetViews>
    <sheetView workbookViewId="0">
      <selection activeCell="A11" sqref="A11"/>
    </sheetView>
  </sheetViews>
  <sheetFormatPr defaultRowHeight="12.75" x14ac:dyDescent="0.2"/>
  <cols>
    <col min="1" max="1" width="55.83203125" style="102" customWidth="1"/>
    <col min="2" max="2" width="15.6640625" style="101" customWidth="1"/>
    <col min="3" max="3" width="16.33203125" style="101" customWidth="1"/>
    <col min="4" max="4" width="18" style="101" customWidth="1"/>
    <col min="5" max="5" width="16.6640625" style="101" customWidth="1"/>
    <col min="6" max="6" width="18.83203125" style="101" customWidth="1"/>
    <col min="7" max="8" width="12.83203125" style="101" customWidth="1"/>
    <col min="9" max="9" width="13.83203125" style="101" customWidth="1"/>
    <col min="10" max="16384" width="9.33203125" style="101"/>
  </cols>
  <sheetData>
    <row r="1" spans="1:6" x14ac:dyDescent="0.2">
      <c r="A1" s="207"/>
      <c r="B1" s="208"/>
      <c r="C1" s="208"/>
      <c r="D1" s="208"/>
      <c r="E1" s="208"/>
      <c r="F1" s="208"/>
    </row>
    <row r="2" spans="1:6" ht="18" customHeight="1" x14ac:dyDescent="0.2">
      <c r="A2" s="207"/>
      <c r="B2" s="694" t="s">
        <v>378</v>
      </c>
      <c r="C2" s="695"/>
      <c r="D2" s="695"/>
      <c r="E2" s="695"/>
      <c r="F2" s="695"/>
    </row>
    <row r="3" spans="1:6" x14ac:dyDescent="0.2">
      <c r="A3" s="207"/>
      <c r="B3" s="208"/>
      <c r="C3" s="208"/>
      <c r="D3" s="208"/>
      <c r="E3" s="208"/>
      <c r="F3" s="208"/>
    </row>
    <row r="4" spans="1:6" ht="20.25" customHeight="1" x14ac:dyDescent="0.2">
      <c r="A4" s="696" t="s">
        <v>329</v>
      </c>
      <c r="B4" s="696"/>
      <c r="C4" s="696"/>
      <c r="D4" s="696"/>
      <c r="E4" s="696"/>
      <c r="F4" s="696"/>
    </row>
    <row r="5" spans="1:6" ht="20.25" customHeight="1" thickBot="1" x14ac:dyDescent="0.25">
      <c r="A5" s="207"/>
      <c r="B5" s="208"/>
      <c r="C5" s="208"/>
      <c r="D5" s="208"/>
      <c r="E5" s="208"/>
      <c r="F5" s="209" t="str">
        <f>'KV_5.sz.mell.'!C5</f>
        <v>Forintban!</v>
      </c>
    </row>
    <row r="6" spans="1:6" s="113" customFormat="1" ht="44.45" customHeight="1" thickBot="1" x14ac:dyDescent="0.25">
      <c r="A6" s="210" t="s">
        <v>330</v>
      </c>
      <c r="B6" s="211" t="s">
        <v>331</v>
      </c>
      <c r="C6" s="211" t="s">
        <v>332</v>
      </c>
      <c r="D6" s="211" t="s">
        <v>503</v>
      </c>
      <c r="E6" s="211" t="s">
        <v>454</v>
      </c>
      <c r="F6" s="212" t="s">
        <v>504</v>
      </c>
    </row>
    <row r="7" spans="1:6" ht="12" customHeight="1" thickBot="1" x14ac:dyDescent="0.25">
      <c r="A7" s="213" t="s">
        <v>6</v>
      </c>
      <c r="B7" s="214" t="s">
        <v>7</v>
      </c>
      <c r="C7" s="214" t="s">
        <v>238</v>
      </c>
      <c r="D7" s="214" t="s">
        <v>239</v>
      </c>
      <c r="E7" s="214" t="s">
        <v>307</v>
      </c>
      <c r="F7" s="215" t="s">
        <v>333</v>
      </c>
    </row>
    <row r="8" spans="1:6" ht="15.95" customHeight="1" x14ac:dyDescent="0.2">
      <c r="A8" s="216" t="s">
        <v>334</v>
      </c>
      <c r="B8" s="217">
        <f>SUM(B9:B11)</f>
        <v>95278000</v>
      </c>
      <c r="C8" s="218"/>
      <c r="D8" s="217">
        <f>SUM(D9:D11)</f>
        <v>0</v>
      </c>
      <c r="E8" s="217">
        <f>SUM(E9:E11)</f>
        <v>95278000</v>
      </c>
      <c r="F8" s="219">
        <f>SUM(F9:F11)</f>
        <v>0</v>
      </c>
    </row>
    <row r="9" spans="1:6" x14ac:dyDescent="0.2">
      <c r="A9" s="220" t="s">
        <v>335</v>
      </c>
      <c r="B9" s="221">
        <v>3500000</v>
      </c>
      <c r="C9" s="222" t="s">
        <v>336</v>
      </c>
      <c r="D9" s="221"/>
      <c r="E9" s="221">
        <v>3500000</v>
      </c>
      <c r="F9" s="223">
        <v>0</v>
      </c>
    </row>
    <row r="10" spans="1:6" x14ac:dyDescent="0.2">
      <c r="A10" s="220" t="s">
        <v>337</v>
      </c>
      <c r="B10" s="221">
        <v>90000000</v>
      </c>
      <c r="C10" s="222" t="s">
        <v>336</v>
      </c>
      <c r="D10" s="221"/>
      <c r="E10" s="221">
        <v>90000000</v>
      </c>
      <c r="F10" s="223">
        <v>0</v>
      </c>
    </row>
    <row r="11" spans="1:6" ht="15.95" customHeight="1" x14ac:dyDescent="0.2">
      <c r="A11" s="220" t="s">
        <v>338</v>
      </c>
      <c r="B11" s="221">
        <v>1778000</v>
      </c>
      <c r="C11" s="222" t="s">
        <v>336</v>
      </c>
      <c r="D11" s="221"/>
      <c r="E11" s="221">
        <v>1778000</v>
      </c>
      <c r="F11" s="223">
        <v>0</v>
      </c>
    </row>
    <row r="12" spans="1:6" ht="15.95" customHeight="1" x14ac:dyDescent="0.2">
      <c r="A12" s="697">
        <v>0</v>
      </c>
      <c r="B12" s="698"/>
      <c r="C12" s="698"/>
      <c r="D12" s="698"/>
      <c r="E12" s="698"/>
      <c r="F12" s="699"/>
    </row>
    <row r="13" spans="1:6" ht="15.95" customHeight="1" x14ac:dyDescent="0.2">
      <c r="A13" s="224" t="s">
        <v>339</v>
      </c>
      <c r="B13" s="225">
        <f>B14</f>
        <v>1587500</v>
      </c>
      <c r="C13" s="226"/>
      <c r="D13" s="225">
        <f>D14</f>
        <v>0</v>
      </c>
      <c r="E13" s="225">
        <f>E14</f>
        <v>1587500</v>
      </c>
      <c r="F13" s="227">
        <f>F14</f>
        <v>0</v>
      </c>
    </row>
    <row r="14" spans="1:6" ht="15.95" customHeight="1" x14ac:dyDescent="0.2">
      <c r="A14" s="220" t="s">
        <v>338</v>
      </c>
      <c r="B14" s="221">
        <v>1587500</v>
      </c>
      <c r="C14" s="222" t="s">
        <v>336</v>
      </c>
      <c r="D14" s="221"/>
      <c r="E14" s="221">
        <v>1587500</v>
      </c>
      <c r="F14" s="223">
        <v>0</v>
      </c>
    </row>
    <row r="15" spans="1:6" ht="15.95" customHeight="1" x14ac:dyDescent="0.2">
      <c r="A15" s="697">
        <v>0</v>
      </c>
      <c r="B15" s="698"/>
      <c r="C15" s="698"/>
      <c r="D15" s="698"/>
      <c r="E15" s="698"/>
      <c r="F15" s="699"/>
    </row>
    <row r="16" spans="1:6" x14ac:dyDescent="0.2">
      <c r="A16" s="224" t="s">
        <v>340</v>
      </c>
      <c r="B16" s="225">
        <f>B17</f>
        <v>2870200</v>
      </c>
      <c r="C16" s="225"/>
      <c r="D16" s="225">
        <f>D17</f>
        <v>0</v>
      </c>
      <c r="E16" s="225">
        <f>E17</f>
        <v>2870200</v>
      </c>
      <c r="F16" s="227">
        <f>F17</f>
        <v>0</v>
      </c>
    </row>
    <row r="17" spans="1:6" ht="15.95" customHeight="1" x14ac:dyDescent="0.2">
      <c r="A17" s="220" t="s">
        <v>338</v>
      </c>
      <c r="B17" s="221">
        <v>2870200</v>
      </c>
      <c r="C17" s="222" t="s">
        <v>336</v>
      </c>
      <c r="D17" s="221"/>
      <c r="E17" s="221">
        <v>2870200</v>
      </c>
      <c r="F17" s="223">
        <v>0</v>
      </c>
    </row>
    <row r="18" spans="1:6" ht="15.95" customHeight="1" x14ac:dyDescent="0.2">
      <c r="A18" s="697">
        <v>0</v>
      </c>
      <c r="B18" s="698"/>
      <c r="C18" s="698"/>
      <c r="D18" s="698"/>
      <c r="E18" s="698"/>
      <c r="F18" s="699"/>
    </row>
    <row r="19" spans="1:6" ht="15.95" customHeight="1" x14ac:dyDescent="0.2">
      <c r="A19" s="224" t="s">
        <v>341</v>
      </c>
      <c r="B19" s="225">
        <f>B20</f>
        <v>939800</v>
      </c>
      <c r="C19" s="225"/>
      <c r="D19" s="225">
        <f>D20</f>
        <v>0</v>
      </c>
      <c r="E19" s="225">
        <f>E20</f>
        <v>939800</v>
      </c>
      <c r="F19" s="227">
        <f>F20</f>
        <v>0</v>
      </c>
    </row>
    <row r="20" spans="1:6" ht="15.95" customHeight="1" thickBot="1" x14ac:dyDescent="0.25">
      <c r="A20" s="220" t="s">
        <v>338</v>
      </c>
      <c r="B20" s="221">
        <v>939800</v>
      </c>
      <c r="C20" s="222" t="s">
        <v>336</v>
      </c>
      <c r="D20" s="221"/>
      <c r="E20" s="221">
        <v>939800</v>
      </c>
      <c r="F20" s="223">
        <v>0</v>
      </c>
    </row>
    <row r="21" spans="1:6" ht="15.95" customHeight="1" thickBot="1" x14ac:dyDescent="0.25">
      <c r="A21" s="228" t="s">
        <v>342</v>
      </c>
      <c r="B21" s="229">
        <f>SUM(B8,B13,B16,B19)</f>
        <v>100675500</v>
      </c>
      <c r="C21" s="230"/>
      <c r="D21" s="229">
        <f>SUM(D8,D13,D16,D19)</f>
        <v>0</v>
      </c>
      <c r="E21" s="229">
        <f>SUM(E8,E13,E16,E19)</f>
        <v>100675500</v>
      </c>
      <c r="F21" s="231">
        <f>SUM(F8,F13,F16,F19)</f>
        <v>0</v>
      </c>
    </row>
  </sheetData>
  <mergeCells count="5">
    <mergeCell ref="B2:F2"/>
    <mergeCell ref="A4:F4"/>
    <mergeCell ref="A12:F12"/>
    <mergeCell ref="A15:F15"/>
    <mergeCell ref="A18:F18"/>
  </mergeCells>
  <pageMargins left="0.7" right="0.7" top="0.75" bottom="0.75" header="0.3" footer="0.3"/>
  <pageSetup paperSize="9" scale="7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396C7-34FA-4FF8-975F-EBE6DF963D34}">
  <sheetPr>
    <tabColor theme="2"/>
    <pageSetUpPr fitToPage="1"/>
  </sheetPr>
  <dimension ref="A1:F23"/>
  <sheetViews>
    <sheetView zoomScaleNormal="100" workbookViewId="0">
      <selection activeCell="D17" sqref="D17"/>
    </sheetView>
  </sheetViews>
  <sheetFormatPr defaultRowHeight="12.75" x14ac:dyDescent="0.2"/>
  <cols>
    <col min="1" max="1" width="55.83203125" style="102" customWidth="1"/>
    <col min="2" max="2" width="15.6640625" style="101" customWidth="1"/>
    <col min="3" max="3" width="16.33203125" style="101" customWidth="1"/>
    <col min="4" max="4" width="18" style="101" customWidth="1"/>
    <col min="5" max="5" width="16.6640625" style="101" customWidth="1"/>
    <col min="6" max="6" width="18.83203125" style="101" customWidth="1"/>
    <col min="7" max="8" width="12.83203125" style="101" customWidth="1"/>
    <col min="9" max="9" width="13.83203125" style="101" customWidth="1"/>
    <col min="10" max="16384" width="9.33203125" style="101"/>
  </cols>
  <sheetData>
    <row r="1" spans="1:6" x14ac:dyDescent="0.2">
      <c r="A1" s="207"/>
      <c r="B1" s="208"/>
      <c r="C1" s="208"/>
      <c r="D1" s="208"/>
      <c r="E1" s="208"/>
      <c r="F1" s="208"/>
    </row>
    <row r="2" spans="1:6" ht="21.2" customHeight="1" x14ac:dyDescent="0.2">
      <c r="A2" s="207"/>
      <c r="B2" s="694" t="s">
        <v>379</v>
      </c>
      <c r="C2" s="694"/>
      <c r="D2" s="694"/>
      <c r="E2" s="694"/>
      <c r="F2" s="694"/>
    </row>
    <row r="3" spans="1:6" x14ac:dyDescent="0.2">
      <c r="A3" s="207"/>
      <c r="B3" s="208"/>
      <c r="C3" s="208"/>
      <c r="D3" s="208"/>
      <c r="E3" s="208"/>
      <c r="F3" s="208"/>
    </row>
    <row r="4" spans="1:6" ht="24.75" customHeight="1" x14ac:dyDescent="0.2">
      <c r="A4" s="696" t="s">
        <v>343</v>
      </c>
      <c r="B4" s="696"/>
      <c r="C4" s="696"/>
      <c r="D4" s="696"/>
      <c r="E4" s="696"/>
      <c r="F4" s="696"/>
    </row>
    <row r="5" spans="1:6" ht="23.25" customHeight="1" thickBot="1" x14ac:dyDescent="0.25">
      <c r="A5" s="207"/>
      <c r="B5" s="208"/>
      <c r="C5" s="208"/>
      <c r="D5" s="208"/>
      <c r="E5" s="208"/>
      <c r="F5" s="209" t="s">
        <v>3</v>
      </c>
    </row>
    <row r="6" spans="1:6" s="113" customFormat="1" ht="48.75" customHeight="1" thickBot="1" x14ac:dyDescent="0.25">
      <c r="A6" s="210" t="s">
        <v>344</v>
      </c>
      <c r="B6" s="211" t="s">
        <v>331</v>
      </c>
      <c r="C6" s="211" t="s">
        <v>332</v>
      </c>
      <c r="D6" s="211" t="s">
        <v>503</v>
      </c>
      <c r="E6" s="211" t="s">
        <v>454</v>
      </c>
      <c r="F6" s="212" t="s">
        <v>505</v>
      </c>
    </row>
    <row r="7" spans="1:6" ht="15.2" customHeight="1" thickBot="1" x14ac:dyDescent="0.25">
      <c r="A7" s="213" t="s">
        <v>6</v>
      </c>
      <c r="B7" s="214" t="s">
        <v>7</v>
      </c>
      <c r="C7" s="214" t="s">
        <v>238</v>
      </c>
      <c r="D7" s="214" t="s">
        <v>239</v>
      </c>
      <c r="E7" s="214" t="s">
        <v>307</v>
      </c>
      <c r="F7" s="232" t="s">
        <v>333</v>
      </c>
    </row>
    <row r="8" spans="1:6" ht="15.95" customHeight="1" x14ac:dyDescent="0.2">
      <c r="A8" s="216" t="s">
        <v>334</v>
      </c>
      <c r="B8" s="217">
        <f>SUM(B9:B10)</f>
        <v>113859125</v>
      </c>
      <c r="C8" s="218"/>
      <c r="D8" s="217">
        <f>SUM(D9:D10)</f>
        <v>2815875</v>
      </c>
      <c r="E8" s="217">
        <f>SUM(E9:E10)</f>
        <v>103310000</v>
      </c>
      <c r="F8" s="219">
        <f>SUM(F9:F10)</f>
        <v>0</v>
      </c>
    </row>
    <row r="9" spans="1:6" ht="24" x14ac:dyDescent="0.2">
      <c r="A9" s="233" t="s">
        <v>345</v>
      </c>
      <c r="B9" s="234">
        <v>110049125</v>
      </c>
      <c r="C9" s="235" t="s">
        <v>346</v>
      </c>
      <c r="D9" s="234">
        <v>2815875</v>
      </c>
      <c r="E9" s="234">
        <v>99500000</v>
      </c>
      <c r="F9" s="236"/>
    </row>
    <row r="10" spans="1:6" ht="15.95" customHeight="1" x14ac:dyDescent="0.2">
      <c r="A10" s="233" t="s">
        <v>347</v>
      </c>
      <c r="B10" s="234">
        <v>3810000</v>
      </c>
      <c r="C10" s="235" t="s">
        <v>336</v>
      </c>
      <c r="D10" s="234"/>
      <c r="E10" s="234">
        <v>3810000</v>
      </c>
      <c r="F10" s="236">
        <f t="shared" ref="F10:F22" si="0">B10-D10-E10</f>
        <v>0</v>
      </c>
    </row>
    <row r="11" spans="1:6" ht="15.95" customHeight="1" x14ac:dyDescent="0.2">
      <c r="A11" s="233"/>
      <c r="B11" s="234"/>
      <c r="C11" s="235"/>
      <c r="D11" s="234"/>
      <c r="E11" s="234"/>
      <c r="F11" s="236">
        <f t="shared" si="0"/>
        <v>0</v>
      </c>
    </row>
    <row r="12" spans="1:6" ht="15.95" customHeight="1" x14ac:dyDescent="0.2">
      <c r="A12" s="233"/>
      <c r="B12" s="234"/>
      <c r="C12" s="235"/>
      <c r="D12" s="234"/>
      <c r="E12" s="234"/>
      <c r="F12" s="236">
        <f t="shared" si="0"/>
        <v>0</v>
      </c>
    </row>
    <row r="13" spans="1:6" ht="15.95" customHeight="1" x14ac:dyDescent="0.2">
      <c r="A13" s="233"/>
      <c r="B13" s="234"/>
      <c r="C13" s="235"/>
      <c r="D13" s="234"/>
      <c r="E13" s="234"/>
      <c r="F13" s="236">
        <f t="shared" si="0"/>
        <v>0</v>
      </c>
    </row>
    <row r="14" spans="1:6" ht="15.95" customHeight="1" x14ac:dyDescent="0.2">
      <c r="A14" s="233"/>
      <c r="B14" s="234"/>
      <c r="C14" s="235"/>
      <c r="D14" s="234"/>
      <c r="E14" s="234"/>
      <c r="F14" s="236">
        <f t="shared" si="0"/>
        <v>0</v>
      </c>
    </row>
    <row r="15" spans="1:6" ht="15.95" customHeight="1" x14ac:dyDescent="0.2">
      <c r="A15" s="233"/>
      <c r="B15" s="234"/>
      <c r="C15" s="235"/>
      <c r="D15" s="234"/>
      <c r="E15" s="234"/>
      <c r="F15" s="236">
        <f t="shared" si="0"/>
        <v>0</v>
      </c>
    </row>
    <row r="16" spans="1:6" ht="15.95" customHeight="1" x14ac:dyDescent="0.2">
      <c r="A16" s="233"/>
      <c r="B16" s="234"/>
      <c r="C16" s="235"/>
      <c r="D16" s="234"/>
      <c r="E16" s="234"/>
      <c r="F16" s="236">
        <f t="shared" si="0"/>
        <v>0</v>
      </c>
    </row>
    <row r="17" spans="1:6" ht="15.95" customHeight="1" x14ac:dyDescent="0.2">
      <c r="A17" s="233"/>
      <c r="B17" s="234"/>
      <c r="C17" s="235"/>
      <c r="D17" s="234"/>
      <c r="E17" s="234"/>
      <c r="F17" s="236">
        <f t="shared" si="0"/>
        <v>0</v>
      </c>
    </row>
    <row r="18" spans="1:6" ht="15.95" customHeight="1" x14ac:dyDescent="0.2">
      <c r="A18" s="233"/>
      <c r="B18" s="234"/>
      <c r="C18" s="235"/>
      <c r="D18" s="234"/>
      <c r="E18" s="234"/>
      <c r="F18" s="236">
        <f t="shared" si="0"/>
        <v>0</v>
      </c>
    </row>
    <row r="19" spans="1:6" ht="15.95" customHeight="1" x14ac:dyDescent="0.2">
      <c r="A19" s="233"/>
      <c r="B19" s="234"/>
      <c r="C19" s="235"/>
      <c r="D19" s="234"/>
      <c r="E19" s="234"/>
      <c r="F19" s="236">
        <f t="shared" si="0"/>
        <v>0</v>
      </c>
    </row>
    <row r="20" spans="1:6" ht="15.95" customHeight="1" x14ac:dyDescent="0.2">
      <c r="A20" s="233"/>
      <c r="B20" s="234"/>
      <c r="C20" s="235"/>
      <c r="D20" s="234"/>
      <c r="E20" s="234"/>
      <c r="F20" s="236">
        <f t="shared" si="0"/>
        <v>0</v>
      </c>
    </row>
    <row r="21" spans="1:6" ht="15.95" customHeight="1" x14ac:dyDescent="0.2">
      <c r="A21" s="233"/>
      <c r="B21" s="234"/>
      <c r="C21" s="235"/>
      <c r="D21" s="234"/>
      <c r="E21" s="234"/>
      <c r="F21" s="236">
        <f t="shared" si="0"/>
        <v>0</v>
      </c>
    </row>
    <row r="22" spans="1:6" ht="15.95" customHeight="1" thickBot="1" x14ac:dyDescent="0.25">
      <c r="A22" s="237"/>
      <c r="B22" s="238"/>
      <c r="C22" s="239"/>
      <c r="D22" s="238"/>
      <c r="E22" s="238"/>
      <c r="F22" s="240">
        <f t="shared" si="0"/>
        <v>0</v>
      </c>
    </row>
    <row r="23" spans="1:6" s="245" customFormat="1" ht="18" customHeight="1" thickBot="1" x14ac:dyDescent="0.25">
      <c r="A23" s="241" t="s">
        <v>342</v>
      </c>
      <c r="B23" s="242">
        <f>B8</f>
        <v>113859125</v>
      </c>
      <c r="C23" s="243"/>
      <c r="D23" s="242">
        <f>D8</f>
        <v>2815875</v>
      </c>
      <c r="E23" s="242">
        <f>E8</f>
        <v>103310000</v>
      </c>
      <c r="F23" s="244">
        <f>F8</f>
        <v>0</v>
      </c>
    </row>
  </sheetData>
  <mergeCells count="2">
    <mergeCell ref="B2:F2"/>
    <mergeCell ref="A4:F4"/>
  </mergeCells>
  <printOptions horizontalCentered="1"/>
  <pageMargins left="0.70866141732283461" right="0.70866141732283461" top="0.74803149606299213" bottom="0.74803149606299213" header="0.31496062992125984" footer="0.31496062992125984"/>
  <pageSetup paperSize="9" scale="66" orientation="portrait" horizontalDpi="300" verticalDpi="300" r:id="rId1"/>
  <headerFooter>
    <oddHeader xml:space="preserve">&amp;R&amp;"Times New Roman CE,Félkövér dőlt"&amp;12 &amp;"Times New Roman CE,Normál"&amp;10
   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0FFA8-FFD4-4FBB-84DD-70CCFD9527CD}">
  <sheetPr>
    <tabColor theme="2"/>
    <pageSetUpPr fitToPage="1"/>
  </sheetPr>
  <dimension ref="A1:H344"/>
  <sheetViews>
    <sheetView zoomScaleNormal="100" workbookViewId="0">
      <selection sqref="A1:E1"/>
    </sheetView>
  </sheetViews>
  <sheetFormatPr defaultRowHeight="12.75" zeroHeight="1" x14ac:dyDescent="0.2"/>
  <cols>
    <col min="1" max="1" width="38.6640625" customWidth="1"/>
    <col min="2" max="4" width="24.83203125" customWidth="1"/>
    <col min="5" max="5" width="26.83203125" customWidth="1"/>
    <col min="6" max="6" width="5" bestFit="1" customWidth="1"/>
    <col min="8" max="8" width="12.1640625" bestFit="1" customWidth="1"/>
  </cols>
  <sheetData>
    <row r="1" spans="1:6" ht="15.75" x14ac:dyDescent="0.2">
      <c r="A1" s="700" t="s">
        <v>380</v>
      </c>
      <c r="B1" s="700"/>
      <c r="C1" s="700"/>
      <c r="D1" s="700"/>
      <c r="E1" s="700"/>
    </row>
    <row r="2" spans="1:6" ht="13.5" customHeight="1" x14ac:dyDescent="0.2">
      <c r="A2" s="246"/>
      <c r="B2" s="246"/>
      <c r="C2" s="246"/>
      <c r="D2" s="246"/>
      <c r="E2" s="247"/>
      <c r="F2" s="248"/>
    </row>
    <row r="3" spans="1:6" ht="18.75" x14ac:dyDescent="0.2">
      <c r="A3" s="701" t="s">
        <v>348</v>
      </c>
      <c r="B3" s="701"/>
      <c r="C3" s="701"/>
      <c r="D3" s="701"/>
      <c r="E3" s="701"/>
      <c r="F3" s="248"/>
    </row>
    <row r="4" spans="1:6" ht="18.75" x14ac:dyDescent="0.2">
      <c r="A4" s="702" t="s">
        <v>349</v>
      </c>
      <c r="B4" s="701"/>
      <c r="C4" s="701"/>
      <c r="D4" s="701"/>
      <c r="E4" s="701"/>
      <c r="F4" s="248"/>
    </row>
    <row r="5" spans="1:6" ht="15.75" x14ac:dyDescent="0.2">
      <c r="A5" s="249"/>
      <c r="B5" s="250"/>
      <c r="C5" s="250"/>
      <c r="D5" s="250"/>
      <c r="E5" s="250"/>
      <c r="F5" s="248"/>
    </row>
    <row r="6" spans="1:6" ht="31.5" customHeight="1" x14ac:dyDescent="0.2">
      <c r="A6" s="703" t="s">
        <v>350</v>
      </c>
      <c r="B6" s="703"/>
      <c r="C6" s="703"/>
      <c r="D6" s="703"/>
      <c r="E6" s="703"/>
      <c r="F6" s="248"/>
    </row>
    <row r="7" spans="1:6" ht="15.75" x14ac:dyDescent="0.2">
      <c r="A7" s="249"/>
      <c r="B7" s="250"/>
      <c r="C7" s="250"/>
      <c r="D7" s="250"/>
      <c r="E7" s="250"/>
      <c r="F7" s="248"/>
    </row>
    <row r="8" spans="1:6" ht="15.75" thickBot="1" x14ac:dyDescent="0.25">
      <c r="A8" s="251"/>
      <c r="B8" s="251"/>
      <c r="C8" s="251"/>
      <c r="D8" s="251"/>
      <c r="E8" s="252" t="str">
        <f>'KV_7.sz.mell.'!F5</f>
        <v>Forintban!</v>
      </c>
      <c r="F8" s="248"/>
    </row>
    <row r="9" spans="1:6" ht="13.5" customHeight="1" thickBot="1" x14ac:dyDescent="0.25">
      <c r="A9" s="704" t="s">
        <v>351</v>
      </c>
      <c r="B9" s="707" t="s">
        <v>352</v>
      </c>
      <c r="C9" s="708"/>
      <c r="D9" s="708"/>
      <c r="E9" s="709"/>
      <c r="F9" s="248"/>
    </row>
    <row r="10" spans="1:6" ht="13.5" customHeight="1" thickBot="1" x14ac:dyDescent="0.25">
      <c r="A10" s="705"/>
      <c r="B10" s="710" t="s">
        <v>353</v>
      </c>
      <c r="C10" s="713" t="s">
        <v>354</v>
      </c>
      <c r="D10" s="714"/>
      <c r="E10" s="715"/>
      <c r="F10" s="248"/>
    </row>
    <row r="11" spans="1:6" ht="12.75" customHeight="1" x14ac:dyDescent="0.2">
      <c r="A11" s="705"/>
      <c r="B11" s="711"/>
      <c r="C11" s="710" t="s">
        <v>370</v>
      </c>
      <c r="D11" s="710" t="s">
        <v>371</v>
      </c>
      <c r="E11" s="710" t="s">
        <v>372</v>
      </c>
      <c r="F11" s="248"/>
    </row>
    <row r="12" spans="1:6" ht="13.5" thickBot="1" x14ac:dyDescent="0.25">
      <c r="A12" s="706"/>
      <c r="B12" s="712"/>
      <c r="C12" s="716"/>
      <c r="D12" s="716"/>
      <c r="E12" s="712"/>
      <c r="F12" s="248"/>
    </row>
    <row r="13" spans="1:6" ht="13.5" thickBot="1" x14ac:dyDescent="0.25">
      <c r="A13" s="253" t="s">
        <v>6</v>
      </c>
      <c r="B13" s="254" t="s">
        <v>355</v>
      </c>
      <c r="C13" s="255" t="s">
        <v>238</v>
      </c>
      <c r="D13" s="256" t="s">
        <v>239</v>
      </c>
      <c r="E13" s="257" t="s">
        <v>307</v>
      </c>
      <c r="F13" s="248"/>
    </row>
    <row r="14" spans="1:6" x14ac:dyDescent="0.2">
      <c r="A14" s="258" t="s">
        <v>356</v>
      </c>
      <c r="B14" s="259">
        <f>C14+D14+E14</f>
        <v>0</v>
      </c>
      <c r="C14" s="260"/>
      <c r="D14" s="260"/>
      <c r="E14" s="261"/>
      <c r="F14" s="248"/>
    </row>
    <row r="15" spans="1:6" x14ac:dyDescent="0.2">
      <c r="A15" s="262" t="s">
        <v>357</v>
      </c>
      <c r="B15" s="263">
        <f t="shared" ref="B15:B25" si="0">C15+D15+E15</f>
        <v>0</v>
      </c>
      <c r="C15" s="264"/>
      <c r="D15" s="264"/>
      <c r="E15" s="264"/>
      <c r="F15" s="248"/>
    </row>
    <row r="16" spans="1:6" x14ac:dyDescent="0.2">
      <c r="A16" s="265" t="s">
        <v>358</v>
      </c>
      <c r="B16" s="266">
        <f>C16+D16+E16</f>
        <v>116365000</v>
      </c>
      <c r="C16" s="267">
        <f>C38+C60</f>
        <v>116365000</v>
      </c>
      <c r="D16" s="267"/>
      <c r="E16" s="267"/>
      <c r="F16" s="248"/>
    </row>
    <row r="17" spans="1:8" x14ac:dyDescent="0.2">
      <c r="A17" s="265" t="s">
        <v>359</v>
      </c>
      <c r="B17" s="266">
        <f t="shared" si="0"/>
        <v>0</v>
      </c>
      <c r="C17" s="267"/>
      <c r="D17" s="267"/>
      <c r="E17" s="267"/>
      <c r="F17" s="248"/>
    </row>
    <row r="18" spans="1:8" x14ac:dyDescent="0.2">
      <c r="A18" s="265" t="s">
        <v>360</v>
      </c>
      <c r="B18" s="266">
        <f t="shared" si="0"/>
        <v>0</v>
      </c>
      <c r="C18" s="267"/>
      <c r="D18" s="267"/>
      <c r="E18" s="267"/>
      <c r="F18" s="248"/>
    </row>
    <row r="19" spans="1:8" ht="13.5" thickBot="1" x14ac:dyDescent="0.25">
      <c r="A19" s="265" t="s">
        <v>361</v>
      </c>
      <c r="B19" s="266">
        <f t="shared" si="0"/>
        <v>0</v>
      </c>
      <c r="C19" s="267"/>
      <c r="D19" s="267"/>
      <c r="E19" s="267"/>
      <c r="F19" s="248"/>
    </row>
    <row r="20" spans="1:8" ht="13.5" thickBot="1" x14ac:dyDescent="0.25">
      <c r="A20" s="268" t="s">
        <v>362</v>
      </c>
      <c r="B20" s="269">
        <f>B14+SUM(B16:B19)</f>
        <v>116365000</v>
      </c>
      <c r="C20" s="269">
        <f>C14+SUM(C16:C19)</f>
        <v>116365000</v>
      </c>
      <c r="D20" s="269">
        <f>D14+SUM(D16:D19)</f>
        <v>0</v>
      </c>
      <c r="E20" s="270">
        <f>E14+SUM(E16:E19)</f>
        <v>0</v>
      </c>
      <c r="F20" s="248"/>
    </row>
    <row r="21" spans="1:8" x14ac:dyDescent="0.2">
      <c r="A21" s="271" t="s">
        <v>363</v>
      </c>
      <c r="B21" s="259">
        <f>C21+D21+E21</f>
        <v>0</v>
      </c>
      <c r="C21" s="260"/>
      <c r="D21" s="260"/>
      <c r="E21" s="261"/>
      <c r="F21" s="248"/>
    </row>
    <row r="22" spans="1:8" x14ac:dyDescent="0.2">
      <c r="A22" s="272" t="s">
        <v>364</v>
      </c>
      <c r="B22" s="266">
        <f>C22+D22+E22</f>
        <v>103000000</v>
      </c>
      <c r="C22" s="267">
        <f t="shared" ref="C22:D24" si="1">C44+C66</f>
        <v>0</v>
      </c>
      <c r="D22" s="267">
        <f t="shared" si="1"/>
        <v>103000000</v>
      </c>
      <c r="E22" s="267"/>
      <c r="F22" s="248"/>
    </row>
    <row r="23" spans="1:8" x14ac:dyDescent="0.2">
      <c r="A23" s="272" t="s">
        <v>365</v>
      </c>
      <c r="B23" s="266">
        <f t="shared" si="0"/>
        <v>13365000</v>
      </c>
      <c r="C23" s="267">
        <f t="shared" si="1"/>
        <v>2815875</v>
      </c>
      <c r="D23" s="267">
        <f t="shared" si="1"/>
        <v>10549125</v>
      </c>
      <c r="E23" s="267"/>
      <c r="F23" s="248"/>
      <c r="H23" s="273"/>
    </row>
    <row r="24" spans="1:8" x14ac:dyDescent="0.2">
      <c r="A24" s="272" t="s">
        <v>366</v>
      </c>
      <c r="B24" s="266">
        <f t="shared" si="0"/>
        <v>0</v>
      </c>
      <c r="C24" s="267">
        <f t="shared" si="1"/>
        <v>0</v>
      </c>
      <c r="D24" s="267">
        <f t="shared" si="1"/>
        <v>0</v>
      </c>
      <c r="E24" s="267"/>
      <c r="F24" s="248"/>
      <c r="H24" s="273"/>
    </row>
    <row r="25" spans="1:8" ht="13.5" thickBot="1" x14ac:dyDescent="0.25">
      <c r="A25" s="274"/>
      <c r="B25" s="275">
        <f t="shared" si="0"/>
        <v>0</v>
      </c>
      <c r="C25" s="276"/>
      <c r="D25" s="276"/>
      <c r="E25" s="277"/>
      <c r="F25" s="248"/>
      <c r="H25" s="273"/>
    </row>
    <row r="26" spans="1:8" ht="13.5" thickBot="1" x14ac:dyDescent="0.25">
      <c r="A26" s="278" t="s">
        <v>367</v>
      </c>
      <c r="B26" s="269">
        <f>SUM(B21:B25)</f>
        <v>116365000</v>
      </c>
      <c r="C26" s="269">
        <f>SUM(C21:C25)</f>
        <v>2815875</v>
      </c>
      <c r="D26" s="269">
        <f>SUM(D21:D25)</f>
        <v>113549125</v>
      </c>
      <c r="E26" s="270">
        <f>SUM(E21:E25)</f>
        <v>0</v>
      </c>
      <c r="F26" s="248"/>
    </row>
    <row r="27" spans="1:8" ht="12.75" customHeight="1" x14ac:dyDescent="0.2">
      <c r="A27" s="717"/>
      <c r="B27" s="717"/>
      <c r="C27" s="717"/>
      <c r="D27" s="717"/>
      <c r="E27" s="717"/>
      <c r="F27" s="248"/>
    </row>
    <row r="28" spans="1:8" x14ac:dyDescent="0.2">
      <c r="A28" s="279"/>
      <c r="B28" s="279"/>
      <c r="C28" s="279"/>
      <c r="D28" s="279"/>
      <c r="E28" s="279"/>
      <c r="F28" s="280"/>
    </row>
    <row r="29" spans="1:8" ht="31.5" customHeight="1" x14ac:dyDescent="0.2">
      <c r="A29" s="718" t="s">
        <v>368</v>
      </c>
      <c r="B29" s="718"/>
      <c r="C29" s="719" t="s">
        <v>369</v>
      </c>
      <c r="D29" s="719"/>
      <c r="E29" s="719"/>
      <c r="F29" s="248"/>
    </row>
    <row r="30" spans="1:8" ht="15.75" thickBot="1" x14ac:dyDescent="0.25">
      <c r="A30" s="251"/>
      <c r="B30" s="251"/>
      <c r="C30" s="251"/>
      <c r="D30" s="251"/>
      <c r="E30" s="252">
        <f>'KV_7.sz.mell.'!F27</f>
        <v>0</v>
      </c>
      <c r="F30" s="248"/>
    </row>
    <row r="31" spans="1:8" ht="13.5" customHeight="1" thickBot="1" x14ac:dyDescent="0.25">
      <c r="A31" s="704" t="s">
        <v>351</v>
      </c>
      <c r="B31" s="707" t="s">
        <v>352</v>
      </c>
      <c r="C31" s="708"/>
      <c r="D31" s="708"/>
      <c r="E31" s="709"/>
      <c r="F31" s="248"/>
    </row>
    <row r="32" spans="1:8" ht="13.5" customHeight="1" thickBot="1" x14ac:dyDescent="0.25">
      <c r="A32" s="705"/>
      <c r="B32" s="710" t="s">
        <v>353</v>
      </c>
      <c r="C32" s="713" t="s">
        <v>354</v>
      </c>
      <c r="D32" s="714"/>
      <c r="E32" s="715"/>
      <c r="F32" s="248"/>
    </row>
    <row r="33" spans="1:8" ht="12.75" customHeight="1" x14ac:dyDescent="0.2">
      <c r="A33" s="705"/>
      <c r="B33" s="711"/>
      <c r="C33" s="710" t="s">
        <v>370</v>
      </c>
      <c r="D33" s="710" t="s">
        <v>371</v>
      </c>
      <c r="E33" s="710" t="s">
        <v>372</v>
      </c>
      <c r="F33" s="248"/>
    </row>
    <row r="34" spans="1:8" ht="13.5" thickBot="1" x14ac:dyDescent="0.25">
      <c r="A34" s="706"/>
      <c r="B34" s="712"/>
      <c r="C34" s="716"/>
      <c r="D34" s="716"/>
      <c r="E34" s="712"/>
      <c r="F34" s="248"/>
    </row>
    <row r="35" spans="1:8" ht="13.5" thickBot="1" x14ac:dyDescent="0.25">
      <c r="A35" s="253" t="s">
        <v>6</v>
      </c>
      <c r="B35" s="254" t="s">
        <v>355</v>
      </c>
      <c r="C35" s="255" t="s">
        <v>238</v>
      </c>
      <c r="D35" s="256" t="s">
        <v>239</v>
      </c>
      <c r="E35" s="257" t="s">
        <v>307</v>
      </c>
      <c r="F35" s="248"/>
    </row>
    <row r="36" spans="1:8" x14ac:dyDescent="0.2">
      <c r="A36" s="258" t="s">
        <v>356</v>
      </c>
      <c r="B36" s="259">
        <f t="shared" ref="B36:B41" si="2">C36+D36+E36</f>
        <v>0</v>
      </c>
      <c r="C36" s="260"/>
      <c r="D36" s="260"/>
      <c r="E36" s="261"/>
      <c r="F36" s="248"/>
    </row>
    <row r="37" spans="1:8" x14ac:dyDescent="0.2">
      <c r="A37" s="262" t="s">
        <v>357</v>
      </c>
      <c r="B37" s="263">
        <f t="shared" si="2"/>
        <v>0</v>
      </c>
      <c r="C37" s="264"/>
      <c r="D37" s="264"/>
      <c r="E37" s="264"/>
      <c r="F37" s="248"/>
    </row>
    <row r="38" spans="1:8" x14ac:dyDescent="0.2">
      <c r="A38" s="265" t="s">
        <v>358</v>
      </c>
      <c r="B38" s="266">
        <f t="shared" si="2"/>
        <v>112865000</v>
      </c>
      <c r="C38" s="267">
        <v>112865000</v>
      </c>
      <c r="D38" s="267"/>
      <c r="E38" s="267"/>
      <c r="F38" s="248"/>
    </row>
    <row r="39" spans="1:8" x14ac:dyDescent="0.2">
      <c r="A39" s="265" t="s">
        <v>359</v>
      </c>
      <c r="B39" s="266">
        <f t="shared" si="2"/>
        <v>0</v>
      </c>
      <c r="C39" s="267"/>
      <c r="D39" s="267"/>
      <c r="E39" s="267"/>
      <c r="F39" s="248"/>
    </row>
    <row r="40" spans="1:8" x14ac:dyDescent="0.2">
      <c r="A40" s="265" t="s">
        <v>360</v>
      </c>
      <c r="B40" s="266">
        <f t="shared" si="2"/>
        <v>0</v>
      </c>
      <c r="C40" s="267"/>
      <c r="D40" s="267"/>
      <c r="E40" s="267"/>
      <c r="F40" s="248"/>
    </row>
    <row r="41" spans="1:8" ht="13.5" thickBot="1" x14ac:dyDescent="0.25">
      <c r="A41" s="265" t="s">
        <v>361</v>
      </c>
      <c r="B41" s="266">
        <f t="shared" si="2"/>
        <v>0</v>
      </c>
      <c r="C41" s="267"/>
      <c r="D41" s="267"/>
      <c r="E41" s="267"/>
      <c r="F41" s="248"/>
    </row>
    <row r="42" spans="1:8" ht="13.5" thickBot="1" x14ac:dyDescent="0.25">
      <c r="A42" s="268" t="s">
        <v>362</v>
      </c>
      <c r="B42" s="269">
        <f>B36+SUM(B38:B41)</f>
        <v>112865000</v>
      </c>
      <c r="C42" s="269">
        <f>C36+SUM(C38:C41)</f>
        <v>112865000</v>
      </c>
      <c r="D42" s="269">
        <f>D36+SUM(D38:D41)</f>
        <v>0</v>
      </c>
      <c r="E42" s="270">
        <f>E36+SUM(E38:E41)</f>
        <v>0</v>
      </c>
      <c r="F42" s="248"/>
      <c r="H42" s="281"/>
    </row>
    <row r="43" spans="1:8" x14ac:dyDescent="0.2">
      <c r="A43" s="271" t="s">
        <v>363</v>
      </c>
      <c r="B43" s="259">
        <f>C43+D43+E43</f>
        <v>0</v>
      </c>
      <c r="C43" s="260"/>
      <c r="D43" s="260"/>
      <c r="E43" s="261"/>
      <c r="F43" s="248"/>
    </row>
    <row r="44" spans="1:8" x14ac:dyDescent="0.2">
      <c r="A44" s="272" t="s">
        <v>364</v>
      </c>
      <c r="B44" s="266">
        <f>C44+D44+E44</f>
        <v>99500000</v>
      </c>
      <c r="C44" s="267"/>
      <c r="D44" s="267">
        <v>99500000</v>
      </c>
      <c r="E44" s="267"/>
      <c r="F44" s="248"/>
    </row>
    <row r="45" spans="1:8" x14ac:dyDescent="0.2">
      <c r="A45" s="272" t="s">
        <v>365</v>
      </c>
      <c r="B45" s="266">
        <f>C45+D45+E45</f>
        <v>13365000</v>
      </c>
      <c r="C45" s="267">
        <v>2815875</v>
      </c>
      <c r="D45" s="267">
        <v>10549125</v>
      </c>
      <c r="E45" s="267"/>
      <c r="F45" s="248"/>
    </row>
    <row r="46" spans="1:8" x14ac:dyDescent="0.2">
      <c r="A46" s="272" t="s">
        <v>366</v>
      </c>
      <c r="B46" s="266">
        <f>C46+D46+E46</f>
        <v>0</v>
      </c>
      <c r="C46" s="267"/>
      <c r="D46" s="267"/>
      <c r="E46" s="267"/>
      <c r="F46" s="248"/>
    </row>
    <row r="47" spans="1:8" ht="13.5" thickBot="1" x14ac:dyDescent="0.25">
      <c r="A47" s="274"/>
      <c r="B47" s="275">
        <f>C47+D47+E47</f>
        <v>0</v>
      </c>
      <c r="C47" s="276"/>
      <c r="D47" s="276"/>
      <c r="E47" s="277"/>
      <c r="F47" s="248"/>
    </row>
    <row r="48" spans="1:8" ht="13.5" thickBot="1" x14ac:dyDescent="0.25">
      <c r="A48" s="278" t="s">
        <v>367</v>
      </c>
      <c r="B48" s="269">
        <f>SUM(B43:B47)</f>
        <v>112865000</v>
      </c>
      <c r="C48" s="269">
        <f>SUM(C43:C47)</f>
        <v>2815875</v>
      </c>
      <c r="D48" s="269">
        <f>SUM(D43:D47)</f>
        <v>110049125</v>
      </c>
      <c r="E48" s="270">
        <f>SUM(E43:E47)</f>
        <v>0</v>
      </c>
      <c r="F48" s="248"/>
    </row>
    <row r="49" spans="1:6" ht="12.75" customHeight="1" x14ac:dyDescent="0.2">
      <c r="A49" s="717"/>
      <c r="B49" s="717"/>
      <c r="C49" s="717"/>
      <c r="D49" s="717"/>
      <c r="E49" s="717"/>
      <c r="F49" s="248"/>
    </row>
    <row r="50" spans="1:6" x14ac:dyDescent="0.2">
      <c r="A50" s="279"/>
      <c r="B50" s="279"/>
      <c r="C50" s="279"/>
      <c r="D50" s="279"/>
      <c r="E50" s="279"/>
      <c r="F50" s="280"/>
    </row>
    <row r="51" spans="1:6" ht="31.5" customHeight="1" x14ac:dyDescent="0.2">
      <c r="A51" s="718" t="s">
        <v>373</v>
      </c>
      <c r="B51" s="718"/>
      <c r="C51" s="720" t="s">
        <v>374</v>
      </c>
      <c r="D51" s="720"/>
      <c r="E51" s="720"/>
    </row>
    <row r="52" spans="1:6" ht="15.75" thickBot="1" x14ac:dyDescent="0.25">
      <c r="A52" s="251"/>
      <c r="B52" s="251"/>
      <c r="C52" s="251"/>
      <c r="D52" s="251"/>
      <c r="E52" s="282" t="str">
        <f>$E$8</f>
        <v>Forintban!</v>
      </c>
    </row>
    <row r="53" spans="1:6" ht="13.5" hidden="1" customHeight="1" thickBot="1" x14ac:dyDescent="0.25">
      <c r="A53" s="704" t="s">
        <v>351</v>
      </c>
      <c r="B53" s="707" t="s">
        <v>352</v>
      </c>
      <c r="C53" s="708"/>
      <c r="D53" s="708"/>
      <c r="E53" s="709"/>
    </row>
    <row r="54" spans="1:6" ht="13.5" thickBot="1" x14ac:dyDescent="0.25">
      <c r="A54" s="705"/>
      <c r="B54" s="710" t="str">
        <f>B10</f>
        <v>A projrktre jóváhagyott összes
 bevétel, kiadás</v>
      </c>
      <c r="C54" s="713" t="s">
        <v>354</v>
      </c>
      <c r="D54" s="714"/>
      <c r="E54" s="715"/>
    </row>
    <row r="55" spans="1:6" ht="12.75" customHeight="1" x14ac:dyDescent="0.2">
      <c r="A55" s="705"/>
      <c r="B55" s="711"/>
      <c r="C55" s="710" t="s">
        <v>496</v>
      </c>
      <c r="D55" s="710" t="s">
        <v>497</v>
      </c>
      <c r="E55" s="710" t="s">
        <v>498</v>
      </c>
    </row>
    <row r="56" spans="1:6" ht="13.5" thickBot="1" x14ac:dyDescent="0.25">
      <c r="A56" s="706"/>
      <c r="B56" s="721"/>
      <c r="C56" s="722"/>
      <c r="D56" s="722"/>
      <c r="E56" s="721"/>
    </row>
    <row r="57" spans="1:6" ht="13.5" thickBot="1" x14ac:dyDescent="0.25">
      <c r="A57" s="253" t="s">
        <v>6</v>
      </c>
      <c r="B57" s="254" t="s">
        <v>355</v>
      </c>
      <c r="C57" s="255" t="s">
        <v>238</v>
      </c>
      <c r="D57" s="256" t="s">
        <v>239</v>
      </c>
      <c r="E57" s="257" t="s">
        <v>307</v>
      </c>
    </row>
    <row r="58" spans="1:6" x14ac:dyDescent="0.2">
      <c r="A58" s="258" t="s">
        <v>356</v>
      </c>
      <c r="B58" s="259">
        <f t="shared" ref="B58:B63" si="3">C58+D58+E58</f>
        <v>0</v>
      </c>
      <c r="C58" s="260"/>
      <c r="D58" s="260"/>
      <c r="E58" s="261"/>
    </row>
    <row r="59" spans="1:6" x14ac:dyDescent="0.2">
      <c r="A59" s="262" t="s">
        <v>357</v>
      </c>
      <c r="B59" s="263">
        <f t="shared" si="3"/>
        <v>0</v>
      </c>
      <c r="C59" s="264"/>
      <c r="D59" s="264"/>
      <c r="E59" s="264"/>
    </row>
    <row r="60" spans="1:6" x14ac:dyDescent="0.2">
      <c r="A60" s="265" t="s">
        <v>358</v>
      </c>
      <c r="B60" s="266">
        <f t="shared" si="3"/>
        <v>3500000</v>
      </c>
      <c r="C60" s="267">
        <v>3500000</v>
      </c>
      <c r="D60" s="267"/>
      <c r="E60" s="267"/>
    </row>
    <row r="61" spans="1:6" x14ac:dyDescent="0.2">
      <c r="A61" s="265" t="s">
        <v>359</v>
      </c>
      <c r="B61" s="266">
        <f t="shared" si="3"/>
        <v>0</v>
      </c>
      <c r="C61" s="267"/>
      <c r="D61" s="267"/>
      <c r="E61" s="267"/>
    </row>
    <row r="62" spans="1:6" x14ac:dyDescent="0.2">
      <c r="A62" s="265" t="s">
        <v>360</v>
      </c>
      <c r="B62" s="266">
        <f t="shared" si="3"/>
        <v>0</v>
      </c>
      <c r="C62" s="267"/>
      <c r="D62" s="267"/>
      <c r="E62" s="267"/>
    </row>
    <row r="63" spans="1:6" ht="13.5" thickBot="1" x14ac:dyDescent="0.25">
      <c r="A63" s="265" t="s">
        <v>361</v>
      </c>
      <c r="B63" s="266">
        <f t="shared" si="3"/>
        <v>0</v>
      </c>
      <c r="C63" s="267"/>
      <c r="D63" s="267"/>
      <c r="E63" s="267"/>
    </row>
    <row r="64" spans="1:6" ht="13.5" thickBot="1" x14ac:dyDescent="0.25">
      <c r="A64" s="268" t="s">
        <v>362</v>
      </c>
      <c r="B64" s="269">
        <f>B58+SUM(B60:B63)</f>
        <v>3500000</v>
      </c>
      <c r="C64" s="269">
        <f>C58+SUM(C60:C63)</f>
        <v>3500000</v>
      </c>
      <c r="D64" s="269">
        <f>D58+SUM(D60:D63)</f>
        <v>0</v>
      </c>
      <c r="E64" s="270">
        <f>E58+SUM(E60:E63)</f>
        <v>0</v>
      </c>
    </row>
    <row r="65" spans="1:5" x14ac:dyDescent="0.2">
      <c r="A65" s="271" t="s">
        <v>363</v>
      </c>
      <c r="B65" s="259">
        <f>C65+D65+E65</f>
        <v>0</v>
      </c>
      <c r="C65" s="260"/>
      <c r="D65" s="260"/>
      <c r="E65" s="261"/>
    </row>
    <row r="66" spans="1:5" x14ac:dyDescent="0.2">
      <c r="A66" s="272" t="s">
        <v>364</v>
      </c>
      <c r="B66" s="266">
        <f>C66+D66+E66</f>
        <v>3500000</v>
      </c>
      <c r="C66" s="267"/>
      <c r="D66" s="267">
        <v>3500000</v>
      </c>
      <c r="E66" s="267"/>
    </row>
    <row r="67" spans="1:5" x14ac:dyDescent="0.2">
      <c r="A67" s="272" t="s">
        <v>365</v>
      </c>
      <c r="B67" s="266">
        <f>C67+D67+E67</f>
        <v>0</v>
      </c>
      <c r="C67" s="267"/>
      <c r="D67" s="267"/>
      <c r="E67" s="267"/>
    </row>
    <row r="68" spans="1:5" x14ac:dyDescent="0.2">
      <c r="A68" s="272" t="s">
        <v>366</v>
      </c>
      <c r="B68" s="266">
        <f>C68+D68+E68</f>
        <v>0</v>
      </c>
      <c r="C68" s="267"/>
      <c r="D68" s="267"/>
      <c r="E68" s="267"/>
    </row>
    <row r="69" spans="1:5" ht="13.5" thickBot="1" x14ac:dyDescent="0.25">
      <c r="A69" s="274"/>
      <c r="B69" s="275">
        <f>C69+D69+E69</f>
        <v>0</v>
      </c>
      <c r="C69" s="276"/>
      <c r="D69" s="276"/>
      <c r="E69" s="277"/>
    </row>
    <row r="70" spans="1:5" ht="13.5" thickBot="1" x14ac:dyDescent="0.25">
      <c r="A70" s="278" t="s">
        <v>367</v>
      </c>
      <c r="B70" s="269">
        <f>SUM(B65:B69)</f>
        <v>3500000</v>
      </c>
      <c r="C70" s="269">
        <f>SUM(C65:C69)</f>
        <v>0</v>
      </c>
      <c r="D70" s="269">
        <f>SUM(D65:D69)</f>
        <v>3500000</v>
      </c>
      <c r="E70" s="270">
        <f>SUM(E65:E69)</f>
        <v>0</v>
      </c>
    </row>
    <row r="71" spans="1:5" x14ac:dyDescent="0.2">
      <c r="A71" s="283"/>
      <c r="B71" s="283"/>
      <c r="C71" s="283"/>
      <c r="D71" s="283"/>
      <c r="E71" s="283"/>
    </row>
    <row r="72" spans="1:5" ht="14.25" hidden="1" x14ac:dyDescent="0.2">
      <c r="A72" s="718" t="s">
        <v>373</v>
      </c>
      <c r="B72" s="718"/>
      <c r="C72" s="723"/>
      <c r="D72" s="723"/>
      <c r="E72" s="723"/>
    </row>
    <row r="73" spans="1:5" ht="15.75" hidden="1" thickBot="1" x14ac:dyDescent="0.25">
      <c r="A73" s="251"/>
      <c r="B73" s="251"/>
      <c r="C73" s="251"/>
      <c r="D73" s="251"/>
      <c r="E73" s="282" t="str">
        <f>$E$8</f>
        <v>Forintban!</v>
      </c>
    </row>
    <row r="74" spans="1:5" hidden="1" x14ac:dyDescent="0.2">
      <c r="A74" s="704" t="s">
        <v>351</v>
      </c>
      <c r="B74" s="707" t="s">
        <v>352</v>
      </c>
      <c r="C74" s="708"/>
      <c r="D74" s="708"/>
      <c r="E74" s="709"/>
    </row>
    <row r="75" spans="1:5" ht="13.5" hidden="1" thickBot="1" x14ac:dyDescent="0.25">
      <c r="A75" s="705"/>
      <c r="B75" s="710" t="str">
        <f>B54</f>
        <v>A projrktre jóváhagyott összes
 bevétel, kiadás</v>
      </c>
      <c r="C75" s="713" t="s">
        <v>354</v>
      </c>
      <c r="D75" s="714"/>
      <c r="E75" s="715"/>
    </row>
    <row r="76" spans="1:5" hidden="1" x14ac:dyDescent="0.2">
      <c r="A76" s="705"/>
      <c r="B76" s="711"/>
      <c r="C76" s="710" t="s">
        <v>496</v>
      </c>
      <c r="D76" s="710" t="s">
        <v>497</v>
      </c>
      <c r="E76" s="710" t="s">
        <v>498</v>
      </c>
    </row>
    <row r="77" spans="1:5" ht="13.5" hidden="1" thickBot="1" x14ac:dyDescent="0.25">
      <c r="A77" s="706"/>
      <c r="B77" s="721"/>
      <c r="C77" s="722"/>
      <c r="D77" s="722"/>
      <c r="E77" s="721"/>
    </row>
    <row r="78" spans="1:5" ht="13.5" hidden="1" thickBot="1" x14ac:dyDescent="0.25">
      <c r="A78" s="253" t="s">
        <v>6</v>
      </c>
      <c r="B78" s="254" t="s">
        <v>355</v>
      </c>
      <c r="C78" s="255" t="s">
        <v>238</v>
      </c>
      <c r="D78" s="256" t="s">
        <v>239</v>
      </c>
      <c r="E78" s="257" t="s">
        <v>307</v>
      </c>
    </row>
    <row r="79" spans="1:5" hidden="1" x14ac:dyDescent="0.2">
      <c r="A79" s="258" t="s">
        <v>356</v>
      </c>
      <c r="B79" s="259">
        <f t="shared" ref="B79:B84" si="4">C79+D79+E79</f>
        <v>0</v>
      </c>
      <c r="C79" s="260"/>
      <c r="D79" s="260"/>
      <c r="E79" s="261"/>
    </row>
    <row r="80" spans="1:5" hidden="1" x14ac:dyDescent="0.2">
      <c r="A80" s="262" t="s">
        <v>357</v>
      </c>
      <c r="B80" s="263">
        <f t="shared" si="4"/>
        <v>0</v>
      </c>
      <c r="C80" s="264"/>
      <c r="D80" s="264"/>
      <c r="E80" s="264"/>
    </row>
    <row r="81" spans="1:5" hidden="1" x14ac:dyDescent="0.2">
      <c r="A81" s="265" t="s">
        <v>358</v>
      </c>
      <c r="B81" s="266">
        <f t="shared" si="4"/>
        <v>0</v>
      </c>
      <c r="C81" s="267"/>
      <c r="D81" s="267"/>
      <c r="E81" s="267"/>
    </row>
    <row r="82" spans="1:5" hidden="1" x14ac:dyDescent="0.2">
      <c r="A82" s="265" t="s">
        <v>359</v>
      </c>
      <c r="B82" s="266">
        <f t="shared" si="4"/>
        <v>0</v>
      </c>
      <c r="C82" s="267"/>
      <c r="D82" s="267"/>
      <c r="E82" s="267"/>
    </row>
    <row r="83" spans="1:5" hidden="1" x14ac:dyDescent="0.2">
      <c r="A83" s="265" t="s">
        <v>360</v>
      </c>
      <c r="B83" s="266">
        <f t="shared" si="4"/>
        <v>0</v>
      </c>
      <c r="C83" s="267"/>
      <c r="D83" s="267"/>
      <c r="E83" s="267"/>
    </row>
    <row r="84" spans="1:5" hidden="1" x14ac:dyDescent="0.2">
      <c r="A84" s="265" t="s">
        <v>361</v>
      </c>
      <c r="B84" s="266">
        <f t="shared" si="4"/>
        <v>0</v>
      </c>
      <c r="C84" s="267"/>
      <c r="D84" s="267"/>
      <c r="E84" s="267"/>
    </row>
    <row r="85" spans="1:5" ht="13.5" hidden="1" thickBot="1" x14ac:dyDescent="0.25">
      <c r="A85" s="268" t="s">
        <v>362</v>
      </c>
      <c r="B85" s="269">
        <f>B79+SUM(B81:B84)</f>
        <v>0</v>
      </c>
      <c r="C85" s="269">
        <f>C79+SUM(C81:C84)</f>
        <v>0</v>
      </c>
      <c r="D85" s="269">
        <f>D79+SUM(D81:D84)</f>
        <v>0</v>
      </c>
      <c r="E85" s="270">
        <f>E79+SUM(E81:E84)</f>
        <v>0</v>
      </c>
    </row>
    <row r="86" spans="1:5" hidden="1" x14ac:dyDescent="0.2">
      <c r="A86" s="271" t="s">
        <v>363</v>
      </c>
      <c r="B86" s="259">
        <f>C86+D86+E86</f>
        <v>0</v>
      </c>
      <c r="C86" s="260"/>
      <c r="D86" s="260"/>
      <c r="E86" s="261"/>
    </row>
    <row r="87" spans="1:5" hidden="1" x14ac:dyDescent="0.2">
      <c r="A87" s="272" t="s">
        <v>364</v>
      </c>
      <c r="B87" s="266">
        <f>C87+D87+E87</f>
        <v>0</v>
      </c>
      <c r="C87" s="267"/>
      <c r="D87" s="267"/>
      <c r="E87" s="267"/>
    </row>
    <row r="88" spans="1:5" hidden="1" x14ac:dyDescent="0.2">
      <c r="A88" s="272" t="s">
        <v>365</v>
      </c>
      <c r="B88" s="266">
        <f>C88+D88+E88</f>
        <v>0</v>
      </c>
      <c r="C88" s="267"/>
      <c r="D88" s="267"/>
      <c r="E88" s="267"/>
    </row>
    <row r="89" spans="1:5" hidden="1" x14ac:dyDescent="0.2">
      <c r="A89" s="272" t="s">
        <v>366</v>
      </c>
      <c r="B89" s="266">
        <f>C89+D89+E89</f>
        <v>0</v>
      </c>
      <c r="C89" s="267"/>
      <c r="D89" s="267"/>
      <c r="E89" s="267"/>
    </row>
    <row r="90" spans="1:5" ht="13.5" hidden="1" thickBot="1" x14ac:dyDescent="0.25">
      <c r="A90" s="274"/>
      <c r="B90" s="275">
        <f>C90+D90+E90</f>
        <v>0</v>
      </c>
      <c r="C90" s="276"/>
      <c r="D90" s="276"/>
      <c r="E90" s="277"/>
    </row>
    <row r="91" spans="1:5" ht="13.5" hidden="1" thickBot="1" x14ac:dyDescent="0.25">
      <c r="A91" s="278" t="s">
        <v>367</v>
      </c>
      <c r="B91" s="269">
        <f>SUM(B86:B90)</f>
        <v>0</v>
      </c>
      <c r="C91" s="269">
        <f>SUM(C86:C90)</f>
        <v>0</v>
      </c>
      <c r="D91" s="269">
        <f>SUM(D86:D90)</f>
        <v>0</v>
      </c>
      <c r="E91" s="270">
        <f>SUM(E86:E90)</f>
        <v>0</v>
      </c>
    </row>
    <row r="92" spans="1:5" hidden="1" x14ac:dyDescent="0.2">
      <c r="A92" s="283"/>
      <c r="B92" s="283"/>
      <c r="C92" s="283"/>
      <c r="D92" s="283"/>
      <c r="E92" s="283"/>
    </row>
    <row r="93" spans="1:5" ht="14.25" hidden="1" x14ac:dyDescent="0.2">
      <c r="A93" s="718" t="s">
        <v>373</v>
      </c>
      <c r="B93" s="718"/>
      <c r="C93" s="723"/>
      <c r="D93" s="723"/>
      <c r="E93" s="723"/>
    </row>
    <row r="94" spans="1:5" ht="15.75" hidden="1" thickBot="1" x14ac:dyDescent="0.25">
      <c r="A94" s="251"/>
      <c r="B94" s="251"/>
      <c r="C94" s="251"/>
      <c r="D94" s="251"/>
      <c r="E94" s="282" t="str">
        <f>$E$8</f>
        <v>Forintban!</v>
      </c>
    </row>
    <row r="95" spans="1:5" hidden="1" x14ac:dyDescent="0.2">
      <c r="A95" s="704" t="s">
        <v>351</v>
      </c>
      <c r="B95" s="707" t="s">
        <v>352</v>
      </c>
      <c r="C95" s="708"/>
      <c r="D95" s="708"/>
      <c r="E95" s="709"/>
    </row>
    <row r="96" spans="1:5" ht="13.5" hidden="1" thickBot="1" x14ac:dyDescent="0.25">
      <c r="A96" s="705"/>
      <c r="B96" s="710" t="str">
        <f>B75</f>
        <v>A projrktre jóváhagyott összes
 bevétel, kiadás</v>
      </c>
      <c r="C96" s="713" t="s">
        <v>354</v>
      </c>
      <c r="D96" s="714"/>
      <c r="E96" s="715"/>
    </row>
    <row r="97" spans="1:5" hidden="1" x14ac:dyDescent="0.2">
      <c r="A97" s="705"/>
      <c r="B97" s="711"/>
      <c r="C97" s="710" t="s">
        <v>496</v>
      </c>
      <c r="D97" s="710" t="s">
        <v>497</v>
      </c>
      <c r="E97" s="710" t="s">
        <v>498</v>
      </c>
    </row>
    <row r="98" spans="1:5" ht="13.5" hidden="1" thickBot="1" x14ac:dyDescent="0.25">
      <c r="A98" s="706"/>
      <c r="B98" s="721"/>
      <c r="C98" s="722"/>
      <c r="D98" s="722"/>
      <c r="E98" s="721"/>
    </row>
    <row r="99" spans="1:5" ht="13.5" hidden="1" thickBot="1" x14ac:dyDescent="0.25">
      <c r="A99" s="253" t="s">
        <v>6</v>
      </c>
      <c r="B99" s="254" t="s">
        <v>355</v>
      </c>
      <c r="C99" s="255" t="s">
        <v>238</v>
      </c>
      <c r="D99" s="256" t="s">
        <v>239</v>
      </c>
      <c r="E99" s="257" t="s">
        <v>307</v>
      </c>
    </row>
    <row r="100" spans="1:5" hidden="1" x14ac:dyDescent="0.2">
      <c r="A100" s="258" t="s">
        <v>356</v>
      </c>
      <c r="B100" s="259">
        <f t="shared" ref="B100:B105" si="5">C100+D100+E100</f>
        <v>0</v>
      </c>
      <c r="C100" s="260"/>
      <c r="D100" s="260"/>
      <c r="E100" s="261"/>
    </row>
    <row r="101" spans="1:5" hidden="1" x14ac:dyDescent="0.2">
      <c r="A101" s="262" t="s">
        <v>357</v>
      </c>
      <c r="B101" s="263">
        <f t="shared" si="5"/>
        <v>0</v>
      </c>
      <c r="C101" s="264"/>
      <c r="D101" s="264"/>
      <c r="E101" s="264"/>
    </row>
    <row r="102" spans="1:5" hidden="1" x14ac:dyDescent="0.2">
      <c r="A102" s="265" t="s">
        <v>358</v>
      </c>
      <c r="B102" s="266">
        <f t="shared" si="5"/>
        <v>0</v>
      </c>
      <c r="C102" s="267"/>
      <c r="D102" s="267"/>
      <c r="E102" s="267"/>
    </row>
    <row r="103" spans="1:5" hidden="1" x14ac:dyDescent="0.2">
      <c r="A103" s="265" t="s">
        <v>359</v>
      </c>
      <c r="B103" s="266">
        <f t="shared" si="5"/>
        <v>0</v>
      </c>
      <c r="C103" s="267"/>
      <c r="D103" s="267"/>
      <c r="E103" s="267"/>
    </row>
    <row r="104" spans="1:5" hidden="1" x14ac:dyDescent="0.2">
      <c r="A104" s="265" t="s">
        <v>360</v>
      </c>
      <c r="B104" s="266">
        <f t="shared" si="5"/>
        <v>0</v>
      </c>
      <c r="C104" s="267"/>
      <c r="D104" s="267"/>
      <c r="E104" s="267"/>
    </row>
    <row r="105" spans="1:5" hidden="1" x14ac:dyDescent="0.2">
      <c r="A105" s="265" t="s">
        <v>361</v>
      </c>
      <c r="B105" s="266">
        <f t="shared" si="5"/>
        <v>0</v>
      </c>
      <c r="C105" s="267"/>
      <c r="D105" s="267"/>
      <c r="E105" s="267"/>
    </row>
    <row r="106" spans="1:5" ht="13.5" hidden="1" thickBot="1" x14ac:dyDescent="0.25">
      <c r="A106" s="268" t="s">
        <v>362</v>
      </c>
      <c r="B106" s="269">
        <f>B100+SUM(B102:B105)</f>
        <v>0</v>
      </c>
      <c r="C106" s="269">
        <f>C100+SUM(C102:C105)</f>
        <v>0</v>
      </c>
      <c r="D106" s="269">
        <f>D100+SUM(D102:D105)</f>
        <v>0</v>
      </c>
      <c r="E106" s="270">
        <f>E100+SUM(E102:E105)</f>
        <v>0</v>
      </c>
    </row>
    <row r="107" spans="1:5" hidden="1" x14ac:dyDescent="0.2">
      <c r="A107" s="271" t="s">
        <v>363</v>
      </c>
      <c r="B107" s="259">
        <f>C107+D107+E107</f>
        <v>0</v>
      </c>
      <c r="C107" s="260"/>
      <c r="D107" s="260"/>
      <c r="E107" s="261"/>
    </row>
    <row r="108" spans="1:5" hidden="1" x14ac:dyDescent="0.2">
      <c r="A108" s="272" t="s">
        <v>364</v>
      </c>
      <c r="B108" s="266">
        <f>C108+D108+E108</f>
        <v>0</v>
      </c>
      <c r="C108" s="267"/>
      <c r="D108" s="267"/>
      <c r="E108" s="267"/>
    </row>
    <row r="109" spans="1:5" hidden="1" x14ac:dyDescent="0.2">
      <c r="A109" s="272" t="s">
        <v>365</v>
      </c>
      <c r="B109" s="266">
        <f>C109+D109+E109</f>
        <v>0</v>
      </c>
      <c r="C109" s="267"/>
      <c r="D109" s="267"/>
      <c r="E109" s="267"/>
    </row>
    <row r="110" spans="1:5" hidden="1" x14ac:dyDescent="0.2">
      <c r="A110" s="272" t="s">
        <v>366</v>
      </c>
      <c r="B110" s="266">
        <f>C110+D110+E110</f>
        <v>0</v>
      </c>
      <c r="C110" s="267"/>
      <c r="D110" s="267"/>
      <c r="E110" s="267"/>
    </row>
    <row r="111" spans="1:5" ht="13.5" hidden="1" thickBot="1" x14ac:dyDescent="0.25">
      <c r="A111" s="274"/>
      <c r="B111" s="275">
        <f>C111+D111+E111</f>
        <v>0</v>
      </c>
      <c r="C111" s="276"/>
      <c r="D111" s="276"/>
      <c r="E111" s="277"/>
    </row>
    <row r="112" spans="1:5" ht="13.5" hidden="1" thickBot="1" x14ac:dyDescent="0.25">
      <c r="A112" s="278" t="s">
        <v>367</v>
      </c>
      <c r="B112" s="269">
        <f>SUM(B107:B111)</f>
        <v>0</v>
      </c>
      <c r="C112" s="269">
        <f>SUM(C107:C111)</f>
        <v>0</v>
      </c>
      <c r="D112" s="269">
        <f>SUM(D107:D111)</f>
        <v>0</v>
      </c>
      <c r="E112" s="270">
        <f>SUM(E107:E111)</f>
        <v>0</v>
      </c>
    </row>
    <row r="113" spans="1:5" hidden="1" x14ac:dyDescent="0.2">
      <c r="A113" s="283"/>
      <c r="B113" s="283"/>
      <c r="C113" s="283"/>
      <c r="D113" s="283"/>
      <c r="E113" s="283"/>
    </row>
    <row r="114" spans="1:5" ht="14.25" hidden="1" x14ac:dyDescent="0.2">
      <c r="A114" s="718" t="s">
        <v>373</v>
      </c>
      <c r="B114" s="718"/>
      <c r="C114" s="723"/>
      <c r="D114" s="723"/>
      <c r="E114" s="723"/>
    </row>
    <row r="115" spans="1:5" ht="15.75" hidden="1" thickBot="1" x14ac:dyDescent="0.25">
      <c r="A115" s="251"/>
      <c r="B115" s="251"/>
      <c r="C115" s="251"/>
      <c r="D115" s="251"/>
      <c r="E115" s="282" t="str">
        <f>$E$8</f>
        <v>Forintban!</v>
      </c>
    </row>
    <row r="116" spans="1:5" hidden="1" x14ac:dyDescent="0.2">
      <c r="A116" s="704" t="s">
        <v>351</v>
      </c>
      <c r="B116" s="707" t="s">
        <v>352</v>
      </c>
      <c r="C116" s="708"/>
      <c r="D116" s="708"/>
      <c r="E116" s="709"/>
    </row>
    <row r="117" spans="1:5" ht="13.5" hidden="1" thickBot="1" x14ac:dyDescent="0.25">
      <c r="A117" s="705"/>
      <c r="B117" s="710" t="str">
        <f>B96</f>
        <v>A projrktre jóváhagyott összes
 bevétel, kiadás</v>
      </c>
      <c r="C117" s="713" t="s">
        <v>354</v>
      </c>
      <c r="D117" s="714"/>
      <c r="E117" s="715"/>
    </row>
    <row r="118" spans="1:5" hidden="1" x14ac:dyDescent="0.2">
      <c r="A118" s="705"/>
      <c r="B118" s="711"/>
      <c r="C118" s="710" t="s">
        <v>496</v>
      </c>
      <c r="D118" s="710" t="s">
        <v>497</v>
      </c>
      <c r="E118" s="710" t="s">
        <v>498</v>
      </c>
    </row>
    <row r="119" spans="1:5" ht="13.5" hidden="1" thickBot="1" x14ac:dyDescent="0.25">
      <c r="A119" s="706"/>
      <c r="B119" s="721"/>
      <c r="C119" s="722"/>
      <c r="D119" s="722"/>
      <c r="E119" s="721"/>
    </row>
    <row r="120" spans="1:5" ht="13.5" hidden="1" thickBot="1" x14ac:dyDescent="0.25">
      <c r="A120" s="253" t="s">
        <v>6</v>
      </c>
      <c r="B120" s="254" t="s">
        <v>355</v>
      </c>
      <c r="C120" s="255" t="s">
        <v>238</v>
      </c>
      <c r="D120" s="256" t="s">
        <v>239</v>
      </c>
      <c r="E120" s="257" t="s">
        <v>307</v>
      </c>
    </row>
    <row r="121" spans="1:5" hidden="1" x14ac:dyDescent="0.2">
      <c r="A121" s="258" t="s">
        <v>356</v>
      </c>
      <c r="B121" s="259">
        <f t="shared" ref="B121:B126" si="6">C121+D121+E121</f>
        <v>0</v>
      </c>
      <c r="C121" s="260"/>
      <c r="D121" s="260"/>
      <c r="E121" s="261"/>
    </row>
    <row r="122" spans="1:5" hidden="1" x14ac:dyDescent="0.2">
      <c r="A122" s="262" t="s">
        <v>357</v>
      </c>
      <c r="B122" s="263">
        <f t="shared" si="6"/>
        <v>0</v>
      </c>
      <c r="C122" s="264"/>
      <c r="D122" s="264"/>
      <c r="E122" s="264"/>
    </row>
    <row r="123" spans="1:5" hidden="1" x14ac:dyDescent="0.2">
      <c r="A123" s="265" t="s">
        <v>358</v>
      </c>
      <c r="B123" s="266">
        <f t="shared" si="6"/>
        <v>0</v>
      </c>
      <c r="C123" s="267"/>
      <c r="D123" s="267"/>
      <c r="E123" s="267"/>
    </row>
    <row r="124" spans="1:5" hidden="1" x14ac:dyDescent="0.2">
      <c r="A124" s="265" t="s">
        <v>359</v>
      </c>
      <c r="B124" s="266">
        <f t="shared" si="6"/>
        <v>0</v>
      </c>
      <c r="C124" s="267"/>
      <c r="D124" s="267"/>
      <c r="E124" s="267"/>
    </row>
    <row r="125" spans="1:5" hidden="1" x14ac:dyDescent="0.2">
      <c r="A125" s="265" t="s">
        <v>360</v>
      </c>
      <c r="B125" s="266">
        <f t="shared" si="6"/>
        <v>0</v>
      </c>
      <c r="C125" s="267"/>
      <c r="D125" s="267"/>
      <c r="E125" s="267"/>
    </row>
    <row r="126" spans="1:5" hidden="1" x14ac:dyDescent="0.2">
      <c r="A126" s="265" t="s">
        <v>361</v>
      </c>
      <c r="B126" s="266">
        <f t="shared" si="6"/>
        <v>0</v>
      </c>
      <c r="C126" s="267"/>
      <c r="D126" s="267"/>
      <c r="E126" s="267"/>
    </row>
    <row r="127" spans="1:5" ht="13.5" hidden="1" thickBot="1" x14ac:dyDescent="0.25">
      <c r="A127" s="268" t="s">
        <v>362</v>
      </c>
      <c r="B127" s="269">
        <f>B121+SUM(B123:B126)</f>
        <v>0</v>
      </c>
      <c r="C127" s="269">
        <f>C121+SUM(C123:C126)</f>
        <v>0</v>
      </c>
      <c r="D127" s="269">
        <f>D121+SUM(D123:D126)</f>
        <v>0</v>
      </c>
      <c r="E127" s="270">
        <f>E121+SUM(E123:E126)</f>
        <v>0</v>
      </c>
    </row>
    <row r="128" spans="1:5" hidden="1" x14ac:dyDescent="0.2">
      <c r="A128" s="271" t="s">
        <v>363</v>
      </c>
      <c r="B128" s="259">
        <f>C128+D128+E128</f>
        <v>0</v>
      </c>
      <c r="C128" s="260"/>
      <c r="D128" s="260"/>
      <c r="E128" s="261"/>
    </row>
    <row r="129" spans="1:5" hidden="1" x14ac:dyDescent="0.2">
      <c r="A129" s="272" t="s">
        <v>364</v>
      </c>
      <c r="B129" s="266">
        <f>C129+D129+E129</f>
        <v>0</v>
      </c>
      <c r="C129" s="267"/>
      <c r="D129" s="267"/>
      <c r="E129" s="267"/>
    </row>
    <row r="130" spans="1:5" hidden="1" x14ac:dyDescent="0.2">
      <c r="A130" s="272" t="s">
        <v>365</v>
      </c>
      <c r="B130" s="266">
        <f>C130+D130+E130</f>
        <v>0</v>
      </c>
      <c r="C130" s="267"/>
      <c r="D130" s="267"/>
      <c r="E130" s="267"/>
    </row>
    <row r="131" spans="1:5" hidden="1" x14ac:dyDescent="0.2">
      <c r="A131" s="272" t="s">
        <v>366</v>
      </c>
      <c r="B131" s="266">
        <f>C131+D131+E131</f>
        <v>0</v>
      </c>
      <c r="C131" s="267"/>
      <c r="D131" s="267"/>
      <c r="E131" s="267"/>
    </row>
    <row r="132" spans="1:5" ht="13.5" hidden="1" thickBot="1" x14ac:dyDescent="0.25">
      <c r="A132" s="274"/>
      <c r="B132" s="275">
        <f>C132+D132+E132</f>
        <v>0</v>
      </c>
      <c r="C132" s="276"/>
      <c r="D132" s="276"/>
      <c r="E132" s="277"/>
    </row>
    <row r="133" spans="1:5" ht="13.5" hidden="1" thickBot="1" x14ac:dyDescent="0.25">
      <c r="A133" s="278" t="s">
        <v>367</v>
      </c>
      <c r="B133" s="269">
        <f>SUM(B128:B132)</f>
        <v>0</v>
      </c>
      <c r="C133" s="269">
        <f>SUM(C128:C132)</f>
        <v>0</v>
      </c>
      <c r="D133" s="269">
        <f>SUM(D128:D132)</f>
        <v>0</v>
      </c>
      <c r="E133" s="270">
        <f>SUM(E128:E132)</f>
        <v>0</v>
      </c>
    </row>
    <row r="134" spans="1:5" hidden="1" x14ac:dyDescent="0.2">
      <c r="A134" s="284"/>
      <c r="B134" s="284"/>
      <c r="C134" s="284"/>
      <c r="D134" s="284"/>
      <c r="E134" s="284"/>
    </row>
    <row r="135" spans="1:5" ht="14.25" hidden="1" x14ac:dyDescent="0.2">
      <c r="A135" s="718" t="s">
        <v>373</v>
      </c>
      <c r="B135" s="718"/>
      <c r="C135" s="723"/>
      <c r="D135" s="723"/>
      <c r="E135" s="723"/>
    </row>
    <row r="136" spans="1:5" ht="15.75" hidden="1" thickBot="1" x14ac:dyDescent="0.25">
      <c r="A136" s="251"/>
      <c r="B136" s="251"/>
      <c r="C136" s="251"/>
      <c r="D136" s="251"/>
      <c r="E136" s="282" t="str">
        <f>$E$8</f>
        <v>Forintban!</v>
      </c>
    </row>
    <row r="137" spans="1:5" hidden="1" x14ac:dyDescent="0.2">
      <c r="A137" s="704" t="s">
        <v>351</v>
      </c>
      <c r="B137" s="707" t="s">
        <v>352</v>
      </c>
      <c r="C137" s="708"/>
      <c r="D137" s="708"/>
      <c r="E137" s="709"/>
    </row>
    <row r="138" spans="1:5" ht="13.5" hidden="1" thickBot="1" x14ac:dyDescent="0.25">
      <c r="A138" s="705"/>
      <c r="B138" s="710" t="str">
        <f>B117</f>
        <v>A projrktre jóváhagyott összes
 bevétel, kiadás</v>
      </c>
      <c r="C138" s="713" t="s">
        <v>354</v>
      </c>
      <c r="D138" s="714"/>
      <c r="E138" s="715"/>
    </row>
    <row r="139" spans="1:5" hidden="1" x14ac:dyDescent="0.2">
      <c r="A139" s="705"/>
      <c r="B139" s="711"/>
      <c r="C139" s="710" t="s">
        <v>496</v>
      </c>
      <c r="D139" s="710" t="s">
        <v>497</v>
      </c>
      <c r="E139" s="710" t="s">
        <v>498</v>
      </c>
    </row>
    <row r="140" spans="1:5" ht="13.5" hidden="1" thickBot="1" x14ac:dyDescent="0.25">
      <c r="A140" s="706"/>
      <c r="B140" s="721"/>
      <c r="C140" s="722"/>
      <c r="D140" s="722"/>
      <c r="E140" s="721"/>
    </row>
    <row r="141" spans="1:5" ht="13.5" hidden="1" thickBot="1" x14ac:dyDescent="0.25">
      <c r="A141" s="253" t="s">
        <v>6</v>
      </c>
      <c r="B141" s="254" t="s">
        <v>355</v>
      </c>
      <c r="C141" s="255" t="s">
        <v>238</v>
      </c>
      <c r="D141" s="256" t="s">
        <v>239</v>
      </c>
      <c r="E141" s="257" t="s">
        <v>307</v>
      </c>
    </row>
    <row r="142" spans="1:5" hidden="1" x14ac:dyDescent="0.2">
      <c r="A142" s="258" t="s">
        <v>356</v>
      </c>
      <c r="B142" s="259">
        <f t="shared" ref="B142:B147" si="7">C142+D142+E142</f>
        <v>0</v>
      </c>
      <c r="C142" s="260"/>
      <c r="D142" s="260"/>
      <c r="E142" s="261"/>
    </row>
    <row r="143" spans="1:5" hidden="1" x14ac:dyDescent="0.2">
      <c r="A143" s="262" t="s">
        <v>357</v>
      </c>
      <c r="B143" s="263">
        <f t="shared" si="7"/>
        <v>0</v>
      </c>
      <c r="C143" s="264"/>
      <c r="D143" s="264"/>
      <c r="E143" s="264"/>
    </row>
    <row r="144" spans="1:5" hidden="1" x14ac:dyDescent="0.2">
      <c r="A144" s="265" t="s">
        <v>358</v>
      </c>
      <c r="B144" s="266">
        <f t="shared" si="7"/>
        <v>0</v>
      </c>
      <c r="C144" s="267"/>
      <c r="D144" s="267"/>
      <c r="E144" s="267"/>
    </row>
    <row r="145" spans="1:5" hidden="1" x14ac:dyDescent="0.2">
      <c r="A145" s="265" t="s">
        <v>359</v>
      </c>
      <c r="B145" s="266">
        <f t="shared" si="7"/>
        <v>0</v>
      </c>
      <c r="C145" s="267"/>
      <c r="D145" s="267"/>
      <c r="E145" s="267"/>
    </row>
    <row r="146" spans="1:5" hidden="1" x14ac:dyDescent="0.2">
      <c r="A146" s="265" t="s">
        <v>360</v>
      </c>
      <c r="B146" s="266">
        <f t="shared" si="7"/>
        <v>0</v>
      </c>
      <c r="C146" s="267"/>
      <c r="D146" s="267"/>
      <c r="E146" s="267"/>
    </row>
    <row r="147" spans="1:5" hidden="1" x14ac:dyDescent="0.2">
      <c r="A147" s="265" t="s">
        <v>361</v>
      </c>
      <c r="B147" s="266">
        <f t="shared" si="7"/>
        <v>0</v>
      </c>
      <c r="C147" s="267"/>
      <c r="D147" s="267"/>
      <c r="E147" s="267"/>
    </row>
    <row r="148" spans="1:5" ht="13.5" hidden="1" thickBot="1" x14ac:dyDescent="0.25">
      <c r="A148" s="268" t="s">
        <v>362</v>
      </c>
      <c r="B148" s="269">
        <f>B142+SUM(B144:B147)</f>
        <v>0</v>
      </c>
      <c r="C148" s="269">
        <f>C142+SUM(C144:C147)</f>
        <v>0</v>
      </c>
      <c r="D148" s="269">
        <f>D142+SUM(D144:D147)</f>
        <v>0</v>
      </c>
      <c r="E148" s="270">
        <f>E142+SUM(E144:E147)</f>
        <v>0</v>
      </c>
    </row>
    <row r="149" spans="1:5" hidden="1" x14ac:dyDescent="0.2">
      <c r="A149" s="271" t="s">
        <v>363</v>
      </c>
      <c r="B149" s="259">
        <f>C149+D149+E149</f>
        <v>0</v>
      </c>
      <c r="C149" s="260"/>
      <c r="D149" s="260"/>
      <c r="E149" s="261"/>
    </row>
    <row r="150" spans="1:5" hidden="1" x14ac:dyDescent="0.2">
      <c r="A150" s="272" t="s">
        <v>364</v>
      </c>
      <c r="B150" s="266">
        <f>C150+D150+E150</f>
        <v>0</v>
      </c>
      <c r="C150" s="267"/>
      <c r="D150" s="267"/>
      <c r="E150" s="267"/>
    </row>
    <row r="151" spans="1:5" hidden="1" x14ac:dyDescent="0.2">
      <c r="A151" s="272" t="s">
        <v>365</v>
      </c>
      <c r="B151" s="266">
        <f>C151+D151+E151</f>
        <v>0</v>
      </c>
      <c r="C151" s="267"/>
      <c r="D151" s="267"/>
      <c r="E151" s="267"/>
    </row>
    <row r="152" spans="1:5" hidden="1" x14ac:dyDescent="0.2">
      <c r="A152" s="272" t="s">
        <v>366</v>
      </c>
      <c r="B152" s="266">
        <f>C152+D152+E152</f>
        <v>0</v>
      </c>
      <c r="C152" s="267"/>
      <c r="D152" s="267"/>
      <c r="E152" s="267"/>
    </row>
    <row r="153" spans="1:5" ht="13.5" hidden="1" thickBot="1" x14ac:dyDescent="0.25">
      <c r="A153" s="274"/>
      <c r="B153" s="275">
        <f>C153+D153+E153</f>
        <v>0</v>
      </c>
      <c r="C153" s="276"/>
      <c r="D153" s="276"/>
      <c r="E153" s="277"/>
    </row>
    <row r="154" spans="1:5" ht="13.5" hidden="1" thickBot="1" x14ac:dyDescent="0.25">
      <c r="A154" s="278" t="s">
        <v>367</v>
      </c>
      <c r="B154" s="269">
        <f>SUM(B149:B153)</f>
        <v>0</v>
      </c>
      <c r="C154" s="269">
        <f>SUM(C149:C153)</f>
        <v>0</v>
      </c>
      <c r="D154" s="269">
        <f>SUM(D149:D153)</f>
        <v>0</v>
      </c>
      <c r="E154" s="270">
        <f>SUM(E149:E153)</f>
        <v>0</v>
      </c>
    </row>
    <row r="155" spans="1:5" hidden="1" x14ac:dyDescent="0.2">
      <c r="A155" s="284"/>
      <c r="B155" s="284"/>
      <c r="C155" s="284"/>
      <c r="D155" s="284"/>
      <c r="E155" s="284"/>
    </row>
    <row r="156" spans="1:5" ht="14.25" hidden="1" x14ac:dyDescent="0.2">
      <c r="A156" s="718" t="s">
        <v>373</v>
      </c>
      <c r="B156" s="718"/>
      <c r="C156" s="723"/>
      <c r="D156" s="723"/>
      <c r="E156" s="723"/>
    </row>
    <row r="157" spans="1:5" ht="15.75" hidden="1" thickBot="1" x14ac:dyDescent="0.25">
      <c r="A157" s="251"/>
      <c r="B157" s="251"/>
      <c r="C157" s="251"/>
      <c r="D157" s="251"/>
      <c r="E157" s="282" t="str">
        <f>$E$8</f>
        <v>Forintban!</v>
      </c>
    </row>
    <row r="158" spans="1:5" hidden="1" x14ac:dyDescent="0.2">
      <c r="A158" s="704" t="s">
        <v>351</v>
      </c>
      <c r="B158" s="707" t="s">
        <v>352</v>
      </c>
      <c r="C158" s="708"/>
      <c r="D158" s="708"/>
      <c r="E158" s="709"/>
    </row>
    <row r="159" spans="1:5" ht="13.5" hidden="1" thickBot="1" x14ac:dyDescent="0.25">
      <c r="A159" s="705"/>
      <c r="B159" s="710" t="str">
        <f>B138</f>
        <v>A projrktre jóváhagyott összes
 bevétel, kiadás</v>
      </c>
      <c r="C159" s="713" t="s">
        <v>354</v>
      </c>
      <c r="D159" s="714"/>
      <c r="E159" s="715"/>
    </row>
    <row r="160" spans="1:5" hidden="1" x14ac:dyDescent="0.2">
      <c r="A160" s="705"/>
      <c r="B160" s="711"/>
      <c r="C160" s="710" t="s">
        <v>496</v>
      </c>
      <c r="D160" s="710" t="s">
        <v>497</v>
      </c>
      <c r="E160" s="710" t="s">
        <v>498</v>
      </c>
    </row>
    <row r="161" spans="1:5" ht="13.5" hidden="1" thickBot="1" x14ac:dyDescent="0.25">
      <c r="A161" s="706"/>
      <c r="B161" s="721"/>
      <c r="C161" s="722"/>
      <c r="D161" s="722"/>
      <c r="E161" s="721"/>
    </row>
    <row r="162" spans="1:5" ht="13.5" hidden="1" thickBot="1" x14ac:dyDescent="0.25">
      <c r="A162" s="253" t="s">
        <v>6</v>
      </c>
      <c r="B162" s="254" t="s">
        <v>355</v>
      </c>
      <c r="C162" s="255" t="s">
        <v>238</v>
      </c>
      <c r="D162" s="256" t="s">
        <v>239</v>
      </c>
      <c r="E162" s="257" t="s">
        <v>307</v>
      </c>
    </row>
    <row r="163" spans="1:5" hidden="1" x14ac:dyDescent="0.2">
      <c r="A163" s="258" t="s">
        <v>356</v>
      </c>
      <c r="B163" s="259">
        <f t="shared" ref="B163:B168" si="8">C163+D163+E163</f>
        <v>0</v>
      </c>
      <c r="C163" s="260"/>
      <c r="D163" s="260"/>
      <c r="E163" s="261"/>
    </row>
    <row r="164" spans="1:5" hidden="1" x14ac:dyDescent="0.2">
      <c r="A164" s="262" t="s">
        <v>357</v>
      </c>
      <c r="B164" s="263">
        <f t="shared" si="8"/>
        <v>0</v>
      </c>
      <c r="C164" s="264"/>
      <c r="D164" s="264"/>
      <c r="E164" s="264"/>
    </row>
    <row r="165" spans="1:5" hidden="1" x14ac:dyDescent="0.2">
      <c r="A165" s="265" t="s">
        <v>358</v>
      </c>
      <c r="B165" s="266">
        <f t="shared" si="8"/>
        <v>0</v>
      </c>
      <c r="C165" s="267"/>
      <c r="D165" s="267"/>
      <c r="E165" s="267"/>
    </row>
    <row r="166" spans="1:5" hidden="1" x14ac:dyDescent="0.2">
      <c r="A166" s="265" t="s">
        <v>359</v>
      </c>
      <c r="B166" s="266">
        <f t="shared" si="8"/>
        <v>0</v>
      </c>
      <c r="C166" s="267"/>
      <c r="D166" s="267"/>
      <c r="E166" s="267"/>
    </row>
    <row r="167" spans="1:5" hidden="1" x14ac:dyDescent="0.2">
      <c r="A167" s="265" t="s">
        <v>360</v>
      </c>
      <c r="B167" s="266">
        <f t="shared" si="8"/>
        <v>0</v>
      </c>
      <c r="C167" s="267"/>
      <c r="D167" s="267"/>
      <c r="E167" s="267"/>
    </row>
    <row r="168" spans="1:5" hidden="1" x14ac:dyDescent="0.2">
      <c r="A168" s="265" t="s">
        <v>361</v>
      </c>
      <c r="B168" s="266">
        <f t="shared" si="8"/>
        <v>0</v>
      </c>
      <c r="C168" s="267"/>
      <c r="D168" s="267"/>
      <c r="E168" s="267"/>
    </row>
    <row r="169" spans="1:5" ht="13.5" hidden="1" thickBot="1" x14ac:dyDescent="0.25">
      <c r="A169" s="268" t="s">
        <v>362</v>
      </c>
      <c r="B169" s="269">
        <f>B163+SUM(B165:B168)</f>
        <v>0</v>
      </c>
      <c r="C169" s="269">
        <f>C163+SUM(C165:C168)</f>
        <v>0</v>
      </c>
      <c r="D169" s="269">
        <f>D163+SUM(D165:D168)</f>
        <v>0</v>
      </c>
      <c r="E169" s="270">
        <f>E163+SUM(E165:E168)</f>
        <v>0</v>
      </c>
    </row>
    <row r="170" spans="1:5" hidden="1" x14ac:dyDescent="0.2">
      <c r="A170" s="271" t="s">
        <v>363</v>
      </c>
      <c r="B170" s="259">
        <f>C170+D170+E170</f>
        <v>0</v>
      </c>
      <c r="C170" s="260"/>
      <c r="D170" s="260"/>
      <c r="E170" s="261"/>
    </row>
    <row r="171" spans="1:5" hidden="1" x14ac:dyDescent="0.2">
      <c r="A171" s="272" t="s">
        <v>364</v>
      </c>
      <c r="B171" s="266">
        <f>C171+D171+E171</f>
        <v>0</v>
      </c>
      <c r="C171" s="267"/>
      <c r="D171" s="267"/>
      <c r="E171" s="267"/>
    </row>
    <row r="172" spans="1:5" hidden="1" x14ac:dyDescent="0.2">
      <c r="A172" s="272" t="s">
        <v>365</v>
      </c>
      <c r="B172" s="266">
        <f>C172+D172+E172</f>
        <v>0</v>
      </c>
      <c r="C172" s="267"/>
      <c r="D172" s="267"/>
      <c r="E172" s="267"/>
    </row>
    <row r="173" spans="1:5" hidden="1" x14ac:dyDescent="0.2">
      <c r="A173" s="272" t="s">
        <v>366</v>
      </c>
      <c r="B173" s="266">
        <f>C173+D173+E173</f>
        <v>0</v>
      </c>
      <c r="C173" s="267"/>
      <c r="D173" s="267"/>
      <c r="E173" s="267"/>
    </row>
    <row r="174" spans="1:5" ht="13.5" hidden="1" thickBot="1" x14ac:dyDescent="0.25">
      <c r="A174" s="274"/>
      <c r="B174" s="275">
        <f>C174+D174+E174</f>
        <v>0</v>
      </c>
      <c r="C174" s="276"/>
      <c r="D174" s="276"/>
      <c r="E174" s="277"/>
    </row>
    <row r="175" spans="1:5" ht="13.5" hidden="1" thickBot="1" x14ac:dyDescent="0.25">
      <c r="A175" s="278" t="s">
        <v>367</v>
      </c>
      <c r="B175" s="269">
        <f>SUM(B170:B174)</f>
        <v>0</v>
      </c>
      <c r="C175" s="269">
        <f>SUM(C170:C174)</f>
        <v>0</v>
      </c>
      <c r="D175" s="269">
        <f>SUM(D170:D174)</f>
        <v>0</v>
      </c>
      <c r="E175" s="270">
        <f>SUM(E170:E174)</f>
        <v>0</v>
      </c>
    </row>
    <row r="176" spans="1:5" hidden="1" x14ac:dyDescent="0.2">
      <c r="A176" s="284"/>
      <c r="B176" s="284"/>
      <c r="C176" s="284"/>
      <c r="D176" s="284"/>
      <c r="E176" s="284"/>
    </row>
    <row r="177" spans="1:5" ht="14.25" hidden="1" x14ac:dyDescent="0.2">
      <c r="A177" s="718" t="s">
        <v>373</v>
      </c>
      <c r="B177" s="718"/>
      <c r="C177" s="723"/>
      <c r="D177" s="723"/>
      <c r="E177" s="723"/>
    </row>
    <row r="178" spans="1:5" ht="15.75" hidden="1" thickBot="1" x14ac:dyDescent="0.25">
      <c r="A178" s="251"/>
      <c r="B178" s="251"/>
      <c r="C178" s="251"/>
      <c r="D178" s="251"/>
      <c r="E178" s="282" t="str">
        <f>$E$8</f>
        <v>Forintban!</v>
      </c>
    </row>
    <row r="179" spans="1:5" hidden="1" x14ac:dyDescent="0.2">
      <c r="A179" s="704" t="s">
        <v>351</v>
      </c>
      <c r="B179" s="707" t="s">
        <v>352</v>
      </c>
      <c r="C179" s="708"/>
      <c r="D179" s="708"/>
      <c r="E179" s="709"/>
    </row>
    <row r="180" spans="1:5" ht="13.5" hidden="1" thickBot="1" x14ac:dyDescent="0.25">
      <c r="A180" s="705"/>
      <c r="B180" s="710" t="str">
        <f>B159</f>
        <v>A projrktre jóváhagyott összes
 bevétel, kiadás</v>
      </c>
      <c r="C180" s="713" t="s">
        <v>354</v>
      </c>
      <c r="D180" s="714"/>
      <c r="E180" s="715"/>
    </row>
    <row r="181" spans="1:5" hidden="1" x14ac:dyDescent="0.2">
      <c r="A181" s="705"/>
      <c r="B181" s="711"/>
      <c r="C181" s="710" t="s">
        <v>496</v>
      </c>
      <c r="D181" s="710" t="s">
        <v>497</v>
      </c>
      <c r="E181" s="710" t="s">
        <v>498</v>
      </c>
    </row>
    <row r="182" spans="1:5" ht="13.5" hidden="1" thickBot="1" x14ac:dyDescent="0.25">
      <c r="A182" s="706"/>
      <c r="B182" s="721"/>
      <c r="C182" s="722"/>
      <c r="D182" s="722"/>
      <c r="E182" s="721"/>
    </row>
    <row r="183" spans="1:5" ht="13.5" hidden="1" thickBot="1" x14ac:dyDescent="0.25">
      <c r="A183" s="253" t="s">
        <v>6</v>
      </c>
      <c r="B183" s="254" t="s">
        <v>355</v>
      </c>
      <c r="C183" s="255" t="s">
        <v>238</v>
      </c>
      <c r="D183" s="256" t="s">
        <v>239</v>
      </c>
      <c r="E183" s="257" t="s">
        <v>307</v>
      </c>
    </row>
    <row r="184" spans="1:5" hidden="1" x14ac:dyDescent="0.2">
      <c r="A184" s="258" t="s">
        <v>356</v>
      </c>
      <c r="B184" s="259">
        <f t="shared" ref="B184:B189" si="9">C184+D184+E184</f>
        <v>0</v>
      </c>
      <c r="C184" s="260"/>
      <c r="D184" s="260"/>
      <c r="E184" s="261"/>
    </row>
    <row r="185" spans="1:5" hidden="1" x14ac:dyDescent="0.2">
      <c r="A185" s="262" t="s">
        <v>357</v>
      </c>
      <c r="B185" s="263">
        <f t="shared" si="9"/>
        <v>0</v>
      </c>
      <c r="C185" s="264"/>
      <c r="D185" s="264"/>
      <c r="E185" s="264"/>
    </row>
    <row r="186" spans="1:5" hidden="1" x14ac:dyDescent="0.2">
      <c r="A186" s="265" t="s">
        <v>358</v>
      </c>
      <c r="B186" s="266">
        <f t="shared" si="9"/>
        <v>0</v>
      </c>
      <c r="C186" s="267"/>
      <c r="D186" s="267"/>
      <c r="E186" s="267"/>
    </row>
    <row r="187" spans="1:5" hidden="1" x14ac:dyDescent="0.2">
      <c r="A187" s="265" t="s">
        <v>359</v>
      </c>
      <c r="B187" s="266">
        <f t="shared" si="9"/>
        <v>0</v>
      </c>
      <c r="C187" s="267"/>
      <c r="D187" s="267"/>
      <c r="E187" s="267"/>
    </row>
    <row r="188" spans="1:5" hidden="1" x14ac:dyDescent="0.2">
      <c r="A188" s="265" t="s">
        <v>360</v>
      </c>
      <c r="B188" s="266">
        <f t="shared" si="9"/>
        <v>0</v>
      </c>
      <c r="C188" s="267"/>
      <c r="D188" s="267"/>
      <c r="E188" s="267"/>
    </row>
    <row r="189" spans="1:5" hidden="1" x14ac:dyDescent="0.2">
      <c r="A189" s="265" t="s">
        <v>361</v>
      </c>
      <c r="B189" s="266">
        <f t="shared" si="9"/>
        <v>0</v>
      </c>
      <c r="C189" s="267"/>
      <c r="D189" s="267"/>
      <c r="E189" s="267"/>
    </row>
    <row r="190" spans="1:5" ht="13.5" hidden="1" thickBot="1" x14ac:dyDescent="0.25">
      <c r="A190" s="268" t="s">
        <v>362</v>
      </c>
      <c r="B190" s="269">
        <f>B184+SUM(B186:B189)</f>
        <v>0</v>
      </c>
      <c r="C190" s="269">
        <f>C184+SUM(C186:C189)</f>
        <v>0</v>
      </c>
      <c r="D190" s="269">
        <f>D184+SUM(D186:D189)</f>
        <v>0</v>
      </c>
      <c r="E190" s="270">
        <f>E184+SUM(E186:E189)</f>
        <v>0</v>
      </c>
    </row>
    <row r="191" spans="1:5" hidden="1" x14ac:dyDescent="0.2">
      <c r="A191" s="271" t="s">
        <v>363</v>
      </c>
      <c r="B191" s="259">
        <f>C191+D191+E191</f>
        <v>0</v>
      </c>
      <c r="C191" s="260"/>
      <c r="D191" s="260"/>
      <c r="E191" s="261"/>
    </row>
    <row r="192" spans="1:5" hidden="1" x14ac:dyDescent="0.2">
      <c r="A192" s="272" t="s">
        <v>364</v>
      </c>
      <c r="B192" s="266">
        <f>C192+D192+E192</f>
        <v>0</v>
      </c>
      <c r="C192" s="267"/>
      <c r="D192" s="267"/>
      <c r="E192" s="267"/>
    </row>
    <row r="193" spans="1:5" hidden="1" x14ac:dyDescent="0.2">
      <c r="A193" s="272" t="s">
        <v>365</v>
      </c>
      <c r="B193" s="266">
        <f>C193+D193+E193</f>
        <v>0</v>
      </c>
      <c r="C193" s="267"/>
      <c r="D193" s="267"/>
      <c r="E193" s="267"/>
    </row>
    <row r="194" spans="1:5" hidden="1" x14ac:dyDescent="0.2">
      <c r="A194" s="272" t="s">
        <v>366</v>
      </c>
      <c r="B194" s="266">
        <f>C194+D194+E194</f>
        <v>0</v>
      </c>
      <c r="C194" s="267"/>
      <c r="D194" s="267"/>
      <c r="E194" s="267"/>
    </row>
    <row r="195" spans="1:5" ht="13.5" hidden="1" thickBot="1" x14ac:dyDescent="0.25">
      <c r="A195" s="274"/>
      <c r="B195" s="275">
        <f>C195+D195+E195</f>
        <v>0</v>
      </c>
      <c r="C195" s="276"/>
      <c r="D195" s="276"/>
      <c r="E195" s="277"/>
    </row>
    <row r="196" spans="1:5" ht="13.5" hidden="1" thickBot="1" x14ac:dyDescent="0.25">
      <c r="A196" s="278" t="s">
        <v>367</v>
      </c>
      <c r="B196" s="269">
        <f>SUM(B191:B195)</f>
        <v>0</v>
      </c>
      <c r="C196" s="269">
        <f>SUM(C191:C195)</f>
        <v>0</v>
      </c>
      <c r="D196" s="269">
        <f>SUM(D191:D195)</f>
        <v>0</v>
      </c>
      <c r="E196" s="270">
        <f>SUM(E191:E195)</f>
        <v>0</v>
      </c>
    </row>
    <row r="197" spans="1:5" hidden="1" x14ac:dyDescent="0.2">
      <c r="A197" s="284"/>
      <c r="B197" s="284"/>
      <c r="C197" s="284"/>
      <c r="D197" s="284"/>
      <c r="E197" s="284"/>
    </row>
    <row r="198" spans="1:5" ht="14.25" hidden="1" x14ac:dyDescent="0.2">
      <c r="A198" s="718" t="s">
        <v>373</v>
      </c>
      <c r="B198" s="718"/>
      <c r="C198" s="723"/>
      <c r="D198" s="723"/>
      <c r="E198" s="723"/>
    </row>
    <row r="199" spans="1:5" ht="15.75" hidden="1" thickBot="1" x14ac:dyDescent="0.25">
      <c r="A199" s="251"/>
      <c r="B199" s="251"/>
      <c r="C199" s="251"/>
      <c r="D199" s="251"/>
      <c r="E199" s="282" t="str">
        <f>$E$8</f>
        <v>Forintban!</v>
      </c>
    </row>
    <row r="200" spans="1:5" hidden="1" x14ac:dyDescent="0.2">
      <c r="A200" s="704" t="s">
        <v>351</v>
      </c>
      <c r="B200" s="707" t="s">
        <v>352</v>
      </c>
      <c r="C200" s="708"/>
      <c r="D200" s="708"/>
      <c r="E200" s="709"/>
    </row>
    <row r="201" spans="1:5" ht="13.5" hidden="1" thickBot="1" x14ac:dyDescent="0.25">
      <c r="A201" s="705"/>
      <c r="B201" s="710" t="str">
        <f>B180</f>
        <v>A projrktre jóváhagyott összes
 bevétel, kiadás</v>
      </c>
      <c r="C201" s="713" t="s">
        <v>354</v>
      </c>
      <c r="D201" s="714"/>
      <c r="E201" s="715"/>
    </row>
    <row r="202" spans="1:5" hidden="1" x14ac:dyDescent="0.2">
      <c r="A202" s="705"/>
      <c r="B202" s="711"/>
      <c r="C202" s="710" t="s">
        <v>496</v>
      </c>
      <c r="D202" s="710" t="s">
        <v>497</v>
      </c>
      <c r="E202" s="710" t="s">
        <v>498</v>
      </c>
    </row>
    <row r="203" spans="1:5" ht="13.5" hidden="1" thickBot="1" x14ac:dyDescent="0.25">
      <c r="A203" s="706"/>
      <c r="B203" s="721"/>
      <c r="C203" s="722"/>
      <c r="D203" s="722"/>
      <c r="E203" s="721"/>
    </row>
    <row r="204" spans="1:5" ht="13.5" hidden="1" thickBot="1" x14ac:dyDescent="0.25">
      <c r="A204" s="253" t="s">
        <v>6</v>
      </c>
      <c r="B204" s="254" t="s">
        <v>355</v>
      </c>
      <c r="C204" s="255" t="s">
        <v>238</v>
      </c>
      <c r="D204" s="256" t="s">
        <v>239</v>
      </c>
      <c r="E204" s="257" t="s">
        <v>307</v>
      </c>
    </row>
    <row r="205" spans="1:5" hidden="1" x14ac:dyDescent="0.2">
      <c r="A205" s="258" t="s">
        <v>356</v>
      </c>
      <c r="B205" s="259">
        <f t="shared" ref="B205:B210" si="10">C205+D205+E205</f>
        <v>0</v>
      </c>
      <c r="C205" s="260"/>
      <c r="D205" s="260"/>
      <c r="E205" s="261"/>
    </row>
    <row r="206" spans="1:5" hidden="1" x14ac:dyDescent="0.2">
      <c r="A206" s="262" t="s">
        <v>357</v>
      </c>
      <c r="B206" s="263">
        <f t="shared" si="10"/>
        <v>0</v>
      </c>
      <c r="C206" s="264"/>
      <c r="D206" s="264"/>
      <c r="E206" s="264"/>
    </row>
    <row r="207" spans="1:5" hidden="1" x14ac:dyDescent="0.2">
      <c r="A207" s="265" t="s">
        <v>358</v>
      </c>
      <c r="B207" s="266">
        <f t="shared" si="10"/>
        <v>0</v>
      </c>
      <c r="C207" s="267"/>
      <c r="D207" s="267"/>
      <c r="E207" s="267"/>
    </row>
    <row r="208" spans="1:5" hidden="1" x14ac:dyDescent="0.2">
      <c r="A208" s="265" t="s">
        <v>359</v>
      </c>
      <c r="B208" s="266">
        <f t="shared" si="10"/>
        <v>0</v>
      </c>
      <c r="C208" s="267"/>
      <c r="D208" s="267"/>
      <c r="E208" s="267"/>
    </row>
    <row r="209" spans="1:5" hidden="1" x14ac:dyDescent="0.2">
      <c r="A209" s="265" t="s">
        <v>360</v>
      </c>
      <c r="B209" s="266">
        <f t="shared" si="10"/>
        <v>0</v>
      </c>
      <c r="C209" s="267"/>
      <c r="D209" s="267"/>
      <c r="E209" s="267"/>
    </row>
    <row r="210" spans="1:5" hidden="1" x14ac:dyDescent="0.2">
      <c r="A210" s="265" t="s">
        <v>361</v>
      </c>
      <c r="B210" s="266">
        <f t="shared" si="10"/>
        <v>0</v>
      </c>
      <c r="C210" s="267"/>
      <c r="D210" s="267"/>
      <c r="E210" s="267"/>
    </row>
    <row r="211" spans="1:5" ht="13.5" hidden="1" thickBot="1" x14ac:dyDescent="0.25">
      <c r="A211" s="268" t="s">
        <v>362</v>
      </c>
      <c r="B211" s="269">
        <f>B205+SUM(B207:B210)</f>
        <v>0</v>
      </c>
      <c r="C211" s="269">
        <f>C205+SUM(C207:C210)</f>
        <v>0</v>
      </c>
      <c r="D211" s="269">
        <f>D205+SUM(D207:D210)</f>
        <v>0</v>
      </c>
      <c r="E211" s="270">
        <f>E205+SUM(E207:E210)</f>
        <v>0</v>
      </c>
    </row>
    <row r="212" spans="1:5" hidden="1" x14ac:dyDescent="0.2">
      <c r="A212" s="271" t="s">
        <v>363</v>
      </c>
      <c r="B212" s="259">
        <f>C212+D212+E212</f>
        <v>0</v>
      </c>
      <c r="C212" s="260"/>
      <c r="D212" s="260"/>
      <c r="E212" s="261"/>
    </row>
    <row r="213" spans="1:5" hidden="1" x14ac:dyDescent="0.2">
      <c r="A213" s="272" t="s">
        <v>364</v>
      </c>
      <c r="B213" s="266">
        <f>C213+D213+E213</f>
        <v>0</v>
      </c>
      <c r="C213" s="267"/>
      <c r="D213" s="267"/>
      <c r="E213" s="267"/>
    </row>
    <row r="214" spans="1:5" hidden="1" x14ac:dyDescent="0.2">
      <c r="A214" s="272" t="s">
        <v>365</v>
      </c>
      <c r="B214" s="266">
        <f>C214+D214+E214</f>
        <v>0</v>
      </c>
      <c r="C214" s="267"/>
      <c r="D214" s="267"/>
      <c r="E214" s="267"/>
    </row>
    <row r="215" spans="1:5" hidden="1" x14ac:dyDescent="0.2">
      <c r="A215" s="272" t="s">
        <v>366</v>
      </c>
      <c r="B215" s="266">
        <f>C215+D215+E215</f>
        <v>0</v>
      </c>
      <c r="C215" s="267"/>
      <c r="D215" s="267"/>
      <c r="E215" s="267"/>
    </row>
    <row r="216" spans="1:5" ht="13.5" hidden="1" thickBot="1" x14ac:dyDescent="0.25">
      <c r="A216" s="274"/>
      <c r="B216" s="275">
        <f>C216+D216+E216</f>
        <v>0</v>
      </c>
      <c r="C216" s="276"/>
      <c r="D216" s="276"/>
      <c r="E216" s="277"/>
    </row>
    <row r="217" spans="1:5" ht="13.5" hidden="1" thickBot="1" x14ac:dyDescent="0.25">
      <c r="A217" s="278" t="s">
        <v>367</v>
      </c>
      <c r="B217" s="269">
        <f>SUM(B212:B216)</f>
        <v>0</v>
      </c>
      <c r="C217" s="269">
        <f>SUM(C212:C216)</f>
        <v>0</v>
      </c>
      <c r="D217" s="269">
        <f>SUM(D212:D216)</f>
        <v>0</v>
      </c>
      <c r="E217" s="270">
        <f>SUM(E212:E216)</f>
        <v>0</v>
      </c>
    </row>
    <row r="218" spans="1:5" hidden="1" x14ac:dyDescent="0.2">
      <c r="A218" s="284"/>
      <c r="B218" s="284"/>
      <c r="C218" s="284"/>
      <c r="D218" s="284"/>
      <c r="E218" s="284"/>
    </row>
    <row r="219" spans="1:5" ht="14.25" hidden="1" x14ac:dyDescent="0.2">
      <c r="A219" s="718" t="s">
        <v>373</v>
      </c>
      <c r="B219" s="718"/>
      <c r="C219" s="723"/>
      <c r="D219" s="723"/>
      <c r="E219" s="723"/>
    </row>
    <row r="220" spans="1:5" ht="15.75" hidden="1" thickBot="1" x14ac:dyDescent="0.25">
      <c r="A220" s="251"/>
      <c r="B220" s="251"/>
      <c r="C220" s="251"/>
      <c r="D220" s="251"/>
      <c r="E220" s="282" t="str">
        <f>$E$8</f>
        <v>Forintban!</v>
      </c>
    </row>
    <row r="221" spans="1:5" hidden="1" x14ac:dyDescent="0.2">
      <c r="A221" s="704" t="s">
        <v>351</v>
      </c>
      <c r="B221" s="707" t="s">
        <v>352</v>
      </c>
      <c r="C221" s="708"/>
      <c r="D221" s="708"/>
      <c r="E221" s="709"/>
    </row>
    <row r="222" spans="1:5" ht="13.5" hidden="1" thickBot="1" x14ac:dyDescent="0.25">
      <c r="A222" s="705"/>
      <c r="B222" s="710" t="str">
        <f>B201</f>
        <v>A projrktre jóváhagyott összes
 bevétel, kiadás</v>
      </c>
      <c r="C222" s="713" t="s">
        <v>354</v>
      </c>
      <c r="D222" s="714"/>
      <c r="E222" s="715"/>
    </row>
    <row r="223" spans="1:5" hidden="1" x14ac:dyDescent="0.2">
      <c r="A223" s="705"/>
      <c r="B223" s="711"/>
      <c r="C223" s="710" t="s">
        <v>496</v>
      </c>
      <c r="D223" s="710" t="s">
        <v>497</v>
      </c>
      <c r="E223" s="710" t="s">
        <v>498</v>
      </c>
    </row>
    <row r="224" spans="1:5" ht="13.5" hidden="1" thickBot="1" x14ac:dyDescent="0.25">
      <c r="A224" s="706"/>
      <c r="B224" s="721"/>
      <c r="C224" s="722"/>
      <c r="D224" s="722"/>
      <c r="E224" s="721"/>
    </row>
    <row r="225" spans="1:5" ht="13.5" hidden="1" thickBot="1" x14ac:dyDescent="0.25">
      <c r="A225" s="253" t="s">
        <v>6</v>
      </c>
      <c r="B225" s="254" t="s">
        <v>355</v>
      </c>
      <c r="C225" s="255" t="s">
        <v>238</v>
      </c>
      <c r="D225" s="256" t="s">
        <v>239</v>
      </c>
      <c r="E225" s="257" t="s">
        <v>307</v>
      </c>
    </row>
    <row r="226" spans="1:5" hidden="1" x14ac:dyDescent="0.2">
      <c r="A226" s="258" t="s">
        <v>356</v>
      </c>
      <c r="B226" s="259">
        <f t="shared" ref="B226:B231" si="11">C226+D226+E226</f>
        <v>0</v>
      </c>
      <c r="C226" s="260"/>
      <c r="D226" s="260"/>
      <c r="E226" s="261"/>
    </row>
    <row r="227" spans="1:5" hidden="1" x14ac:dyDescent="0.2">
      <c r="A227" s="262" t="s">
        <v>357</v>
      </c>
      <c r="B227" s="263">
        <f t="shared" si="11"/>
        <v>0</v>
      </c>
      <c r="C227" s="264"/>
      <c r="D227" s="264"/>
      <c r="E227" s="264"/>
    </row>
    <row r="228" spans="1:5" hidden="1" x14ac:dyDescent="0.2">
      <c r="A228" s="265" t="s">
        <v>358</v>
      </c>
      <c r="B228" s="266">
        <f t="shared" si="11"/>
        <v>0</v>
      </c>
      <c r="C228" s="267"/>
      <c r="D228" s="267"/>
      <c r="E228" s="267"/>
    </row>
    <row r="229" spans="1:5" hidden="1" x14ac:dyDescent="0.2">
      <c r="A229" s="265" t="s">
        <v>359</v>
      </c>
      <c r="B229" s="266">
        <f t="shared" si="11"/>
        <v>0</v>
      </c>
      <c r="C229" s="267"/>
      <c r="D229" s="267"/>
      <c r="E229" s="267"/>
    </row>
    <row r="230" spans="1:5" hidden="1" x14ac:dyDescent="0.2">
      <c r="A230" s="265" t="s">
        <v>360</v>
      </c>
      <c r="B230" s="266">
        <f t="shared" si="11"/>
        <v>0</v>
      </c>
      <c r="C230" s="267"/>
      <c r="D230" s="267"/>
      <c r="E230" s="267"/>
    </row>
    <row r="231" spans="1:5" hidden="1" x14ac:dyDescent="0.2">
      <c r="A231" s="265" t="s">
        <v>361</v>
      </c>
      <c r="B231" s="266">
        <f t="shared" si="11"/>
        <v>0</v>
      </c>
      <c r="C231" s="267"/>
      <c r="D231" s="267"/>
      <c r="E231" s="267"/>
    </row>
    <row r="232" spans="1:5" ht="13.5" hidden="1" thickBot="1" x14ac:dyDescent="0.25">
      <c r="A232" s="268" t="s">
        <v>362</v>
      </c>
      <c r="B232" s="269">
        <f>B226+SUM(B228:B231)</f>
        <v>0</v>
      </c>
      <c r="C232" s="269">
        <f>C226+SUM(C228:C231)</f>
        <v>0</v>
      </c>
      <c r="D232" s="269">
        <f>D226+SUM(D228:D231)</f>
        <v>0</v>
      </c>
      <c r="E232" s="270">
        <f>E226+SUM(E228:E231)</f>
        <v>0</v>
      </c>
    </row>
    <row r="233" spans="1:5" hidden="1" x14ac:dyDescent="0.2">
      <c r="A233" s="271" t="s">
        <v>363</v>
      </c>
      <c r="B233" s="259">
        <f>C233+D233+E233</f>
        <v>0</v>
      </c>
      <c r="C233" s="260"/>
      <c r="D233" s="260"/>
      <c r="E233" s="261"/>
    </row>
    <row r="234" spans="1:5" hidden="1" x14ac:dyDescent="0.2">
      <c r="A234" s="272" t="s">
        <v>364</v>
      </c>
      <c r="B234" s="266">
        <f>C234+D234+E234</f>
        <v>0</v>
      </c>
      <c r="C234" s="267"/>
      <c r="D234" s="267"/>
      <c r="E234" s="267"/>
    </row>
    <row r="235" spans="1:5" hidden="1" x14ac:dyDescent="0.2">
      <c r="A235" s="272" t="s">
        <v>365</v>
      </c>
      <c r="B235" s="266">
        <f>C235+D235+E235</f>
        <v>0</v>
      </c>
      <c r="C235" s="267"/>
      <c r="D235" s="267"/>
      <c r="E235" s="267"/>
    </row>
    <row r="236" spans="1:5" hidden="1" x14ac:dyDescent="0.2">
      <c r="A236" s="272" t="s">
        <v>366</v>
      </c>
      <c r="B236" s="266">
        <f>C236+D236+E236</f>
        <v>0</v>
      </c>
      <c r="C236" s="267"/>
      <c r="D236" s="267"/>
      <c r="E236" s="267"/>
    </row>
    <row r="237" spans="1:5" ht="13.5" hidden="1" thickBot="1" x14ac:dyDescent="0.25">
      <c r="A237" s="274"/>
      <c r="B237" s="275">
        <f>C237+D237+E237</f>
        <v>0</v>
      </c>
      <c r="C237" s="276"/>
      <c r="D237" s="276"/>
      <c r="E237" s="277"/>
    </row>
    <row r="238" spans="1:5" ht="13.5" hidden="1" thickBot="1" x14ac:dyDescent="0.25">
      <c r="A238" s="278" t="s">
        <v>367</v>
      </c>
      <c r="B238" s="269">
        <f>SUM(B233:B237)</f>
        <v>0</v>
      </c>
      <c r="C238" s="269">
        <f>SUM(C233:C237)</f>
        <v>0</v>
      </c>
      <c r="D238" s="269">
        <f>SUM(D233:D237)</f>
        <v>0</v>
      </c>
      <c r="E238" s="270">
        <f>SUM(E233:E237)</f>
        <v>0</v>
      </c>
    </row>
    <row r="239" spans="1:5" hidden="1" x14ac:dyDescent="0.2">
      <c r="A239" s="284"/>
      <c r="B239" s="284"/>
      <c r="C239" s="284"/>
      <c r="D239" s="284"/>
      <c r="E239" s="284"/>
    </row>
    <row r="240" spans="1:5" ht="14.25" hidden="1" x14ac:dyDescent="0.2">
      <c r="A240" s="718" t="s">
        <v>373</v>
      </c>
      <c r="B240" s="718"/>
      <c r="C240" s="723"/>
      <c r="D240" s="723"/>
      <c r="E240" s="723"/>
    </row>
    <row r="241" spans="1:5" ht="15.75" hidden="1" thickBot="1" x14ac:dyDescent="0.25">
      <c r="A241" s="251"/>
      <c r="B241" s="251"/>
      <c r="C241" s="251"/>
      <c r="D241" s="251"/>
      <c r="E241" s="282" t="str">
        <f>$E$8</f>
        <v>Forintban!</v>
      </c>
    </row>
    <row r="242" spans="1:5" ht="13.5" hidden="1" customHeight="1" thickBot="1" x14ac:dyDescent="0.25">
      <c r="A242" s="704" t="s">
        <v>351</v>
      </c>
      <c r="B242" s="707" t="s">
        <v>352</v>
      </c>
      <c r="C242" s="708"/>
      <c r="D242" s="708"/>
      <c r="E242" s="709"/>
    </row>
    <row r="243" spans="1:5" ht="13.5" hidden="1" customHeight="1" thickBot="1" x14ac:dyDescent="0.25">
      <c r="A243" s="705"/>
      <c r="B243" s="710" t="str">
        <f>B222</f>
        <v>A projrktre jóváhagyott összes
 bevétel, kiadás</v>
      </c>
      <c r="C243" s="713" t="s">
        <v>354</v>
      </c>
      <c r="D243" s="714"/>
      <c r="E243" s="715"/>
    </row>
    <row r="244" spans="1:5" ht="12.75" hidden="1" customHeight="1" x14ac:dyDescent="0.2">
      <c r="A244" s="705"/>
      <c r="B244" s="711"/>
      <c r="C244" s="710" t="s">
        <v>496</v>
      </c>
      <c r="D244" s="710" t="s">
        <v>497</v>
      </c>
      <c r="E244" s="710" t="s">
        <v>498</v>
      </c>
    </row>
    <row r="245" spans="1:5" ht="13.5" hidden="1" thickBot="1" x14ac:dyDescent="0.25">
      <c r="A245" s="706"/>
      <c r="B245" s="721"/>
      <c r="C245" s="722"/>
      <c r="D245" s="722"/>
      <c r="E245" s="721"/>
    </row>
    <row r="246" spans="1:5" ht="13.5" hidden="1" thickBot="1" x14ac:dyDescent="0.25">
      <c r="A246" s="253" t="s">
        <v>6</v>
      </c>
      <c r="B246" s="254" t="s">
        <v>355</v>
      </c>
      <c r="C246" s="255" t="s">
        <v>238</v>
      </c>
      <c r="D246" s="256" t="s">
        <v>239</v>
      </c>
      <c r="E246" s="257" t="s">
        <v>307</v>
      </c>
    </row>
    <row r="247" spans="1:5" hidden="1" x14ac:dyDescent="0.2">
      <c r="A247" s="258" t="s">
        <v>356</v>
      </c>
      <c r="B247" s="259">
        <f t="shared" ref="B247:B252" si="12">C247+D247+E247</f>
        <v>0</v>
      </c>
      <c r="C247" s="260"/>
      <c r="D247" s="260"/>
      <c r="E247" s="261"/>
    </row>
    <row r="248" spans="1:5" hidden="1" x14ac:dyDescent="0.2">
      <c r="A248" s="262" t="s">
        <v>357</v>
      </c>
      <c r="B248" s="263">
        <f t="shared" si="12"/>
        <v>0</v>
      </c>
      <c r="C248" s="264"/>
      <c r="D248" s="264"/>
      <c r="E248" s="264"/>
    </row>
    <row r="249" spans="1:5" hidden="1" x14ac:dyDescent="0.2">
      <c r="A249" s="265" t="s">
        <v>358</v>
      </c>
      <c r="B249" s="266">
        <f t="shared" si="12"/>
        <v>0</v>
      </c>
      <c r="C249" s="267"/>
      <c r="D249" s="267"/>
      <c r="E249" s="267"/>
    </row>
    <row r="250" spans="1:5" hidden="1" x14ac:dyDescent="0.2">
      <c r="A250" s="265" t="s">
        <v>359</v>
      </c>
      <c r="B250" s="266">
        <f t="shared" si="12"/>
        <v>0</v>
      </c>
      <c r="C250" s="267"/>
      <c r="D250" s="267"/>
      <c r="E250" s="267"/>
    </row>
    <row r="251" spans="1:5" hidden="1" x14ac:dyDescent="0.2">
      <c r="A251" s="265" t="s">
        <v>360</v>
      </c>
      <c r="B251" s="266">
        <f t="shared" si="12"/>
        <v>0</v>
      </c>
      <c r="C251" s="267"/>
      <c r="D251" s="267"/>
      <c r="E251" s="267"/>
    </row>
    <row r="252" spans="1:5" hidden="1" x14ac:dyDescent="0.2">
      <c r="A252" s="265" t="s">
        <v>361</v>
      </c>
      <c r="B252" s="266">
        <f t="shared" si="12"/>
        <v>0</v>
      </c>
      <c r="C252" s="267"/>
      <c r="D252" s="267"/>
      <c r="E252" s="267"/>
    </row>
    <row r="253" spans="1:5" ht="13.5" hidden="1" thickBot="1" x14ac:dyDescent="0.25">
      <c r="A253" s="268" t="s">
        <v>362</v>
      </c>
      <c r="B253" s="269">
        <f>B247+SUM(B249:B252)</f>
        <v>0</v>
      </c>
      <c r="C253" s="269">
        <f>C247+SUM(C249:C252)</f>
        <v>0</v>
      </c>
      <c r="D253" s="269">
        <f>D247+SUM(D249:D252)</f>
        <v>0</v>
      </c>
      <c r="E253" s="270">
        <f>E247+SUM(E249:E252)</f>
        <v>0</v>
      </c>
    </row>
    <row r="254" spans="1:5" hidden="1" x14ac:dyDescent="0.2">
      <c r="A254" s="271" t="s">
        <v>363</v>
      </c>
      <c r="B254" s="259">
        <f>C254+D254+E254</f>
        <v>0</v>
      </c>
      <c r="C254" s="260"/>
      <c r="D254" s="260"/>
      <c r="E254" s="261"/>
    </row>
    <row r="255" spans="1:5" hidden="1" x14ac:dyDescent="0.2">
      <c r="A255" s="272" t="s">
        <v>364</v>
      </c>
      <c r="B255" s="266">
        <f>C255+D255+E255</f>
        <v>0</v>
      </c>
      <c r="C255" s="267"/>
      <c r="D255" s="267"/>
      <c r="E255" s="267"/>
    </row>
    <row r="256" spans="1:5" hidden="1" x14ac:dyDescent="0.2">
      <c r="A256" s="272" t="s">
        <v>365</v>
      </c>
      <c r="B256" s="266">
        <f>C256+D256+E256</f>
        <v>0</v>
      </c>
      <c r="C256" s="267"/>
      <c r="D256" s="267"/>
      <c r="E256" s="267"/>
    </row>
    <row r="257" spans="1:5" hidden="1" x14ac:dyDescent="0.2">
      <c r="A257" s="272" t="s">
        <v>366</v>
      </c>
      <c r="B257" s="266">
        <f>C257+D257+E257</f>
        <v>0</v>
      </c>
      <c r="C257" s="267"/>
      <c r="D257" s="267"/>
      <c r="E257" s="267"/>
    </row>
    <row r="258" spans="1:5" ht="13.5" hidden="1" thickBot="1" x14ac:dyDescent="0.25">
      <c r="A258" s="274"/>
      <c r="B258" s="275">
        <f>C258+D258+E258</f>
        <v>0</v>
      </c>
      <c r="C258" s="276"/>
      <c r="D258" s="276"/>
      <c r="E258" s="277"/>
    </row>
    <row r="259" spans="1:5" ht="13.5" hidden="1" thickBot="1" x14ac:dyDescent="0.25">
      <c r="A259" s="278" t="s">
        <v>367</v>
      </c>
      <c r="B259" s="269">
        <f>SUM(B254:B258)</f>
        <v>0</v>
      </c>
      <c r="C259" s="269">
        <f>SUM(C254:C258)</f>
        <v>0</v>
      </c>
      <c r="D259" s="269">
        <f>SUM(D254:D258)</f>
        <v>0</v>
      </c>
      <c r="E259" s="270">
        <f>SUM(E254:E258)</f>
        <v>0</v>
      </c>
    </row>
    <row r="260" spans="1:5" hidden="1" x14ac:dyDescent="0.2">
      <c r="A260" s="284"/>
      <c r="B260" s="284"/>
      <c r="C260" s="284"/>
      <c r="D260" s="284"/>
      <c r="E260" s="284"/>
    </row>
    <row r="261" spans="1:5" ht="14.25" hidden="1" x14ac:dyDescent="0.2">
      <c r="A261" s="718" t="s">
        <v>373</v>
      </c>
      <c r="B261" s="718"/>
      <c r="C261" s="723"/>
      <c r="D261" s="723"/>
      <c r="E261" s="723"/>
    </row>
    <row r="262" spans="1:5" ht="15.75" hidden="1" thickBot="1" x14ac:dyDescent="0.25">
      <c r="A262" s="251"/>
      <c r="B262" s="251"/>
      <c r="C262" s="251"/>
      <c r="D262" s="251"/>
      <c r="E262" s="282" t="str">
        <f>$E$8</f>
        <v>Forintban!</v>
      </c>
    </row>
    <row r="263" spans="1:5" ht="13.5" hidden="1" customHeight="1" thickBot="1" x14ac:dyDescent="0.25">
      <c r="A263" s="704" t="s">
        <v>351</v>
      </c>
      <c r="B263" s="707" t="s">
        <v>352</v>
      </c>
      <c r="C263" s="708"/>
      <c r="D263" s="708"/>
      <c r="E263" s="709"/>
    </row>
    <row r="264" spans="1:5" ht="13.5" hidden="1" customHeight="1" thickBot="1" x14ac:dyDescent="0.25">
      <c r="A264" s="705"/>
      <c r="B264" s="710" t="str">
        <f>B243</f>
        <v>A projrktre jóváhagyott összes
 bevétel, kiadás</v>
      </c>
      <c r="C264" s="713" t="s">
        <v>354</v>
      </c>
      <c r="D264" s="714"/>
      <c r="E264" s="715"/>
    </row>
    <row r="265" spans="1:5" ht="12.75" hidden="1" customHeight="1" x14ac:dyDescent="0.2">
      <c r="A265" s="705"/>
      <c r="B265" s="711"/>
      <c r="C265" s="710" t="s">
        <v>496</v>
      </c>
      <c r="D265" s="710" t="s">
        <v>497</v>
      </c>
      <c r="E265" s="710" t="s">
        <v>498</v>
      </c>
    </row>
    <row r="266" spans="1:5" ht="13.5" hidden="1" thickBot="1" x14ac:dyDescent="0.25">
      <c r="A266" s="706"/>
      <c r="B266" s="721"/>
      <c r="C266" s="722"/>
      <c r="D266" s="722"/>
      <c r="E266" s="721"/>
    </row>
    <row r="267" spans="1:5" ht="13.5" hidden="1" thickBot="1" x14ac:dyDescent="0.25">
      <c r="A267" s="253" t="s">
        <v>6</v>
      </c>
      <c r="B267" s="254" t="s">
        <v>355</v>
      </c>
      <c r="C267" s="255" t="s">
        <v>238</v>
      </c>
      <c r="D267" s="256" t="s">
        <v>239</v>
      </c>
      <c r="E267" s="257" t="s">
        <v>307</v>
      </c>
    </row>
    <row r="268" spans="1:5" hidden="1" x14ac:dyDescent="0.2">
      <c r="A268" s="258" t="s">
        <v>356</v>
      </c>
      <c r="B268" s="259">
        <f t="shared" ref="B268:B273" si="13">C268+D268+E268</f>
        <v>0</v>
      </c>
      <c r="C268" s="260"/>
      <c r="D268" s="260"/>
      <c r="E268" s="261"/>
    </row>
    <row r="269" spans="1:5" hidden="1" x14ac:dyDescent="0.2">
      <c r="A269" s="262" t="s">
        <v>357</v>
      </c>
      <c r="B269" s="263">
        <f t="shared" si="13"/>
        <v>0</v>
      </c>
      <c r="C269" s="264"/>
      <c r="D269" s="264"/>
      <c r="E269" s="264"/>
    </row>
    <row r="270" spans="1:5" hidden="1" x14ac:dyDescent="0.2">
      <c r="A270" s="265" t="s">
        <v>358</v>
      </c>
      <c r="B270" s="266">
        <f t="shared" si="13"/>
        <v>0</v>
      </c>
      <c r="C270" s="267"/>
      <c r="D270" s="267"/>
      <c r="E270" s="267"/>
    </row>
    <row r="271" spans="1:5" hidden="1" x14ac:dyDescent="0.2">
      <c r="A271" s="265" t="s">
        <v>359</v>
      </c>
      <c r="B271" s="266">
        <f t="shared" si="13"/>
        <v>0</v>
      </c>
      <c r="C271" s="267"/>
      <c r="D271" s="267"/>
      <c r="E271" s="267"/>
    </row>
    <row r="272" spans="1:5" hidden="1" x14ac:dyDescent="0.2">
      <c r="A272" s="265" t="s">
        <v>360</v>
      </c>
      <c r="B272" s="266">
        <f t="shared" si="13"/>
        <v>0</v>
      </c>
      <c r="C272" s="267"/>
      <c r="D272" s="267"/>
      <c r="E272" s="267"/>
    </row>
    <row r="273" spans="1:5" hidden="1" x14ac:dyDescent="0.2">
      <c r="A273" s="265" t="s">
        <v>361</v>
      </c>
      <c r="B273" s="266">
        <f t="shared" si="13"/>
        <v>0</v>
      </c>
      <c r="C273" s="267"/>
      <c r="D273" s="267"/>
      <c r="E273" s="267"/>
    </row>
    <row r="274" spans="1:5" ht="13.5" hidden="1" thickBot="1" x14ac:dyDescent="0.25">
      <c r="A274" s="268" t="s">
        <v>362</v>
      </c>
      <c r="B274" s="269">
        <f>B268+SUM(B270:B273)</f>
        <v>0</v>
      </c>
      <c r="C274" s="269">
        <f>C268+SUM(C270:C273)</f>
        <v>0</v>
      </c>
      <c r="D274" s="269">
        <f>D268+SUM(D270:D273)</f>
        <v>0</v>
      </c>
      <c r="E274" s="270">
        <f>E268+SUM(E270:E273)</f>
        <v>0</v>
      </c>
    </row>
    <row r="275" spans="1:5" hidden="1" x14ac:dyDescent="0.2">
      <c r="A275" s="271" t="s">
        <v>363</v>
      </c>
      <c r="B275" s="259">
        <f>C275+D275+E275</f>
        <v>0</v>
      </c>
      <c r="C275" s="260"/>
      <c r="D275" s="260"/>
      <c r="E275" s="261"/>
    </row>
    <row r="276" spans="1:5" hidden="1" x14ac:dyDescent="0.2">
      <c r="A276" s="272" t="s">
        <v>364</v>
      </c>
      <c r="B276" s="266">
        <f>C276+D276+E276</f>
        <v>0</v>
      </c>
      <c r="C276" s="267"/>
      <c r="D276" s="267"/>
      <c r="E276" s="267"/>
    </row>
    <row r="277" spans="1:5" hidden="1" x14ac:dyDescent="0.2">
      <c r="A277" s="272" t="s">
        <v>365</v>
      </c>
      <c r="B277" s="266">
        <f>C277+D277+E277</f>
        <v>0</v>
      </c>
      <c r="C277" s="267"/>
      <c r="D277" s="267"/>
      <c r="E277" s="267"/>
    </row>
    <row r="278" spans="1:5" hidden="1" x14ac:dyDescent="0.2">
      <c r="A278" s="272" t="s">
        <v>366</v>
      </c>
      <c r="B278" s="266">
        <f>C278+D278+E278</f>
        <v>0</v>
      </c>
      <c r="C278" s="267"/>
      <c r="D278" s="267"/>
      <c r="E278" s="267"/>
    </row>
    <row r="279" spans="1:5" ht="13.5" hidden="1" thickBot="1" x14ac:dyDescent="0.25">
      <c r="A279" s="274"/>
      <c r="B279" s="275">
        <f>C279+D279+E279</f>
        <v>0</v>
      </c>
      <c r="C279" s="276"/>
      <c r="D279" s="276"/>
      <c r="E279" s="277"/>
    </row>
    <row r="280" spans="1:5" ht="13.5" hidden="1" thickBot="1" x14ac:dyDescent="0.25">
      <c r="A280" s="278" t="s">
        <v>367</v>
      </c>
      <c r="B280" s="269">
        <f>SUM(B275:B279)</f>
        <v>0</v>
      </c>
      <c r="C280" s="269">
        <f>SUM(C275:C279)</f>
        <v>0</v>
      </c>
      <c r="D280" s="269">
        <f>SUM(D275:D279)</f>
        <v>0</v>
      </c>
      <c r="E280" s="270">
        <f>SUM(E275:E279)</f>
        <v>0</v>
      </c>
    </row>
    <row r="281" spans="1:5" hidden="1" x14ac:dyDescent="0.2">
      <c r="A281" s="284"/>
      <c r="B281" s="284"/>
      <c r="C281" s="284"/>
      <c r="D281" s="284"/>
      <c r="E281" s="284"/>
    </row>
    <row r="282" spans="1:5" ht="14.25" hidden="1" x14ac:dyDescent="0.2">
      <c r="A282" s="718" t="s">
        <v>373</v>
      </c>
      <c r="B282" s="718"/>
      <c r="C282" s="723"/>
      <c r="D282" s="723"/>
      <c r="E282" s="723"/>
    </row>
    <row r="283" spans="1:5" ht="15.75" hidden="1" thickBot="1" x14ac:dyDescent="0.25">
      <c r="A283" s="251"/>
      <c r="B283" s="251"/>
      <c r="C283" s="251"/>
      <c r="D283" s="251"/>
      <c r="E283" s="282" t="str">
        <f>$E$8</f>
        <v>Forintban!</v>
      </c>
    </row>
    <row r="284" spans="1:5" ht="13.5" hidden="1" customHeight="1" thickBot="1" x14ac:dyDescent="0.25">
      <c r="A284" s="704" t="s">
        <v>351</v>
      </c>
      <c r="B284" s="707" t="s">
        <v>352</v>
      </c>
      <c r="C284" s="708"/>
      <c r="D284" s="708"/>
      <c r="E284" s="709"/>
    </row>
    <row r="285" spans="1:5" ht="13.5" hidden="1" customHeight="1" thickBot="1" x14ac:dyDescent="0.25">
      <c r="A285" s="705"/>
      <c r="B285" s="710" t="str">
        <f>B264</f>
        <v>A projrktre jóváhagyott összes
 bevétel, kiadás</v>
      </c>
      <c r="C285" s="713" t="s">
        <v>354</v>
      </c>
      <c r="D285" s="714"/>
      <c r="E285" s="715"/>
    </row>
    <row r="286" spans="1:5" ht="12.75" hidden="1" customHeight="1" x14ac:dyDescent="0.2">
      <c r="A286" s="705"/>
      <c r="B286" s="711"/>
      <c r="C286" s="710" t="s">
        <v>496</v>
      </c>
      <c r="D286" s="710" t="s">
        <v>497</v>
      </c>
      <c r="E286" s="710" t="s">
        <v>498</v>
      </c>
    </row>
    <row r="287" spans="1:5" ht="13.5" hidden="1" thickBot="1" x14ac:dyDescent="0.25">
      <c r="A287" s="706"/>
      <c r="B287" s="721"/>
      <c r="C287" s="722"/>
      <c r="D287" s="722"/>
      <c r="E287" s="721"/>
    </row>
    <row r="288" spans="1:5" ht="13.5" hidden="1" thickBot="1" x14ac:dyDescent="0.25">
      <c r="A288" s="253" t="s">
        <v>6</v>
      </c>
      <c r="B288" s="254" t="s">
        <v>355</v>
      </c>
      <c r="C288" s="255" t="s">
        <v>238</v>
      </c>
      <c r="D288" s="256" t="s">
        <v>239</v>
      </c>
      <c r="E288" s="257" t="s">
        <v>307</v>
      </c>
    </row>
    <row r="289" spans="1:5" hidden="1" x14ac:dyDescent="0.2">
      <c r="A289" s="258" t="s">
        <v>356</v>
      </c>
      <c r="B289" s="259">
        <f t="shared" ref="B289:B294" si="14">C289+D289+E289</f>
        <v>0</v>
      </c>
      <c r="C289" s="260"/>
      <c r="D289" s="260"/>
      <c r="E289" s="261"/>
    </row>
    <row r="290" spans="1:5" hidden="1" x14ac:dyDescent="0.2">
      <c r="A290" s="262" t="s">
        <v>357</v>
      </c>
      <c r="B290" s="263">
        <f t="shared" si="14"/>
        <v>0</v>
      </c>
      <c r="C290" s="264"/>
      <c r="D290" s="264"/>
      <c r="E290" s="264"/>
    </row>
    <row r="291" spans="1:5" hidden="1" x14ac:dyDescent="0.2">
      <c r="A291" s="265" t="s">
        <v>358</v>
      </c>
      <c r="B291" s="266">
        <f t="shared" si="14"/>
        <v>0</v>
      </c>
      <c r="C291" s="267"/>
      <c r="D291" s="267"/>
      <c r="E291" s="267"/>
    </row>
    <row r="292" spans="1:5" hidden="1" x14ac:dyDescent="0.2">
      <c r="A292" s="265" t="s">
        <v>359</v>
      </c>
      <c r="B292" s="266">
        <f t="shared" si="14"/>
        <v>0</v>
      </c>
      <c r="C292" s="267"/>
      <c r="D292" s="267"/>
      <c r="E292" s="267"/>
    </row>
    <row r="293" spans="1:5" hidden="1" x14ac:dyDescent="0.2">
      <c r="A293" s="265" t="s">
        <v>360</v>
      </c>
      <c r="B293" s="266">
        <f t="shared" si="14"/>
        <v>0</v>
      </c>
      <c r="C293" s="267"/>
      <c r="D293" s="267"/>
      <c r="E293" s="267"/>
    </row>
    <row r="294" spans="1:5" hidden="1" x14ac:dyDescent="0.2">
      <c r="A294" s="265" t="s">
        <v>361</v>
      </c>
      <c r="B294" s="266">
        <f t="shared" si="14"/>
        <v>0</v>
      </c>
      <c r="C294" s="267"/>
      <c r="D294" s="267"/>
      <c r="E294" s="267"/>
    </row>
    <row r="295" spans="1:5" ht="13.5" hidden="1" thickBot="1" x14ac:dyDescent="0.25">
      <c r="A295" s="268" t="s">
        <v>362</v>
      </c>
      <c r="B295" s="269">
        <f>B289+SUM(B291:B294)</f>
        <v>0</v>
      </c>
      <c r="C295" s="269">
        <f>C289+SUM(C291:C294)</f>
        <v>0</v>
      </c>
      <c r="D295" s="269">
        <f>D289+SUM(D291:D294)</f>
        <v>0</v>
      </c>
      <c r="E295" s="270">
        <f>E289+SUM(E291:E294)</f>
        <v>0</v>
      </c>
    </row>
    <row r="296" spans="1:5" hidden="1" x14ac:dyDescent="0.2">
      <c r="A296" s="271" t="s">
        <v>363</v>
      </c>
      <c r="B296" s="259">
        <f>C296+D296+E296</f>
        <v>0</v>
      </c>
      <c r="C296" s="260"/>
      <c r="D296" s="260"/>
      <c r="E296" s="261"/>
    </row>
    <row r="297" spans="1:5" hidden="1" x14ac:dyDescent="0.2">
      <c r="A297" s="272" t="s">
        <v>364</v>
      </c>
      <c r="B297" s="266">
        <f>C297+D297+E297</f>
        <v>0</v>
      </c>
      <c r="C297" s="267"/>
      <c r="D297" s="267"/>
      <c r="E297" s="267"/>
    </row>
    <row r="298" spans="1:5" hidden="1" x14ac:dyDescent="0.2">
      <c r="A298" s="272" t="s">
        <v>365</v>
      </c>
      <c r="B298" s="266">
        <f>C298+D298+E298</f>
        <v>0</v>
      </c>
      <c r="C298" s="267"/>
      <c r="D298" s="267"/>
      <c r="E298" s="267"/>
    </row>
    <row r="299" spans="1:5" hidden="1" x14ac:dyDescent="0.2">
      <c r="A299" s="272" t="s">
        <v>366</v>
      </c>
      <c r="B299" s="266">
        <f>C299+D299+E299</f>
        <v>0</v>
      </c>
      <c r="C299" s="267"/>
      <c r="D299" s="267"/>
      <c r="E299" s="267"/>
    </row>
    <row r="300" spans="1:5" ht="13.5" hidden="1" thickBot="1" x14ac:dyDescent="0.25">
      <c r="A300" s="274"/>
      <c r="B300" s="275">
        <f>C300+D300+E300</f>
        <v>0</v>
      </c>
      <c r="C300" s="276"/>
      <c r="D300" s="276"/>
      <c r="E300" s="277"/>
    </row>
    <row r="301" spans="1:5" ht="13.5" hidden="1" thickBot="1" x14ac:dyDescent="0.25">
      <c r="A301" s="278" t="s">
        <v>367</v>
      </c>
      <c r="B301" s="269">
        <f>SUM(B296:B300)</f>
        <v>0</v>
      </c>
      <c r="C301" s="269">
        <f>SUM(C296:C300)</f>
        <v>0</v>
      </c>
      <c r="D301" s="269">
        <f>SUM(D296:D300)</f>
        <v>0</v>
      </c>
      <c r="E301" s="270">
        <f>SUM(E296:E300)</f>
        <v>0</v>
      </c>
    </row>
    <row r="302" spans="1:5" hidden="1" x14ac:dyDescent="0.2">
      <c r="A302" s="284"/>
      <c r="B302" s="284"/>
      <c r="C302" s="284"/>
      <c r="D302" s="284"/>
      <c r="E302" s="284"/>
    </row>
    <row r="303" spans="1:5" ht="14.25" hidden="1" x14ac:dyDescent="0.2">
      <c r="A303" s="718" t="s">
        <v>373</v>
      </c>
      <c r="B303" s="718"/>
      <c r="C303" s="723"/>
      <c r="D303" s="723"/>
      <c r="E303" s="723"/>
    </row>
    <row r="304" spans="1:5" ht="15.75" hidden="1" thickBot="1" x14ac:dyDescent="0.25">
      <c r="A304" s="251"/>
      <c r="B304" s="251"/>
      <c r="C304" s="251"/>
      <c r="D304" s="251"/>
      <c r="E304" s="282" t="str">
        <f>$E$8</f>
        <v>Forintban!</v>
      </c>
    </row>
    <row r="305" spans="1:5" ht="13.5" hidden="1" customHeight="1" thickBot="1" x14ac:dyDescent="0.25">
      <c r="A305" s="704" t="s">
        <v>351</v>
      </c>
      <c r="B305" s="707" t="s">
        <v>352</v>
      </c>
      <c r="C305" s="708"/>
      <c r="D305" s="708"/>
      <c r="E305" s="709"/>
    </row>
    <row r="306" spans="1:5" ht="13.5" hidden="1" customHeight="1" thickBot="1" x14ac:dyDescent="0.25">
      <c r="A306" s="705"/>
      <c r="B306" s="710" t="str">
        <f>B285</f>
        <v>A projrktre jóváhagyott összes
 bevétel, kiadás</v>
      </c>
      <c r="C306" s="713" t="s">
        <v>354</v>
      </c>
      <c r="D306" s="714"/>
      <c r="E306" s="715"/>
    </row>
    <row r="307" spans="1:5" ht="12.75" hidden="1" customHeight="1" x14ac:dyDescent="0.2">
      <c r="A307" s="705"/>
      <c r="B307" s="711"/>
      <c r="C307" s="710" t="s">
        <v>496</v>
      </c>
      <c r="D307" s="710" t="s">
        <v>497</v>
      </c>
      <c r="E307" s="710" t="s">
        <v>498</v>
      </c>
    </row>
    <row r="308" spans="1:5" ht="13.5" hidden="1" thickBot="1" x14ac:dyDescent="0.25">
      <c r="A308" s="706"/>
      <c r="B308" s="721"/>
      <c r="C308" s="722"/>
      <c r="D308" s="722"/>
      <c r="E308" s="721"/>
    </row>
    <row r="309" spans="1:5" ht="13.5" hidden="1" thickBot="1" x14ac:dyDescent="0.25">
      <c r="A309" s="253" t="s">
        <v>6</v>
      </c>
      <c r="B309" s="254" t="s">
        <v>355</v>
      </c>
      <c r="C309" s="255" t="s">
        <v>238</v>
      </c>
      <c r="D309" s="256" t="s">
        <v>239</v>
      </c>
      <c r="E309" s="257" t="s">
        <v>307</v>
      </c>
    </row>
    <row r="310" spans="1:5" hidden="1" x14ac:dyDescent="0.2">
      <c r="A310" s="258" t="s">
        <v>356</v>
      </c>
      <c r="B310" s="259">
        <f t="shared" ref="B310:B315" si="15">C310+D310+E310</f>
        <v>0</v>
      </c>
      <c r="C310" s="260"/>
      <c r="D310" s="260"/>
      <c r="E310" s="261"/>
    </row>
    <row r="311" spans="1:5" hidden="1" x14ac:dyDescent="0.2">
      <c r="A311" s="262" t="s">
        <v>357</v>
      </c>
      <c r="B311" s="263">
        <f t="shared" si="15"/>
        <v>0</v>
      </c>
      <c r="C311" s="264"/>
      <c r="D311" s="264"/>
      <c r="E311" s="264"/>
    </row>
    <row r="312" spans="1:5" hidden="1" x14ac:dyDescent="0.2">
      <c r="A312" s="265" t="s">
        <v>358</v>
      </c>
      <c r="B312" s="266">
        <f t="shared" si="15"/>
        <v>0</v>
      </c>
      <c r="C312" s="267"/>
      <c r="D312" s="267"/>
      <c r="E312" s="267"/>
    </row>
    <row r="313" spans="1:5" hidden="1" x14ac:dyDescent="0.2">
      <c r="A313" s="265" t="s">
        <v>359</v>
      </c>
      <c r="B313" s="266">
        <f t="shared" si="15"/>
        <v>0</v>
      </c>
      <c r="C313" s="267"/>
      <c r="D313" s="267"/>
      <c r="E313" s="267"/>
    </row>
    <row r="314" spans="1:5" hidden="1" x14ac:dyDescent="0.2">
      <c r="A314" s="265" t="s">
        <v>360</v>
      </c>
      <c r="B314" s="266">
        <f t="shared" si="15"/>
        <v>0</v>
      </c>
      <c r="C314" s="267"/>
      <c r="D314" s="267"/>
      <c r="E314" s="267"/>
    </row>
    <row r="315" spans="1:5" hidden="1" x14ac:dyDescent="0.2">
      <c r="A315" s="265" t="s">
        <v>361</v>
      </c>
      <c r="B315" s="266">
        <f t="shared" si="15"/>
        <v>0</v>
      </c>
      <c r="C315" s="267"/>
      <c r="D315" s="267"/>
      <c r="E315" s="267"/>
    </row>
    <row r="316" spans="1:5" ht="13.5" hidden="1" thickBot="1" x14ac:dyDescent="0.25">
      <c r="A316" s="268" t="s">
        <v>362</v>
      </c>
      <c r="B316" s="269">
        <f>B310+SUM(B312:B315)</f>
        <v>0</v>
      </c>
      <c r="C316" s="269">
        <f>C310+SUM(C312:C315)</f>
        <v>0</v>
      </c>
      <c r="D316" s="269">
        <f>D310+SUM(D312:D315)</f>
        <v>0</v>
      </c>
      <c r="E316" s="270">
        <f>E310+SUM(E312:E315)</f>
        <v>0</v>
      </c>
    </row>
    <row r="317" spans="1:5" hidden="1" x14ac:dyDescent="0.2">
      <c r="A317" s="271" t="s">
        <v>363</v>
      </c>
      <c r="B317" s="259">
        <f>C317+D317+E317</f>
        <v>0</v>
      </c>
      <c r="C317" s="260"/>
      <c r="D317" s="260"/>
      <c r="E317" s="261"/>
    </row>
    <row r="318" spans="1:5" hidden="1" x14ac:dyDescent="0.2">
      <c r="A318" s="272" t="s">
        <v>364</v>
      </c>
      <c r="B318" s="266">
        <f>C318+D318+E318</f>
        <v>0</v>
      </c>
      <c r="C318" s="267"/>
      <c r="D318" s="267"/>
      <c r="E318" s="267"/>
    </row>
    <row r="319" spans="1:5" hidden="1" x14ac:dyDescent="0.2">
      <c r="A319" s="272" t="s">
        <v>365</v>
      </c>
      <c r="B319" s="266">
        <f>C319+D319+E319</f>
        <v>0</v>
      </c>
      <c r="C319" s="267"/>
      <c r="D319" s="267"/>
      <c r="E319" s="267"/>
    </row>
    <row r="320" spans="1:5" hidden="1" x14ac:dyDescent="0.2">
      <c r="A320" s="272" t="s">
        <v>366</v>
      </c>
      <c r="B320" s="266">
        <f>C320+D320+E320</f>
        <v>0</v>
      </c>
      <c r="C320" s="267"/>
      <c r="D320" s="267"/>
      <c r="E320" s="267"/>
    </row>
    <row r="321" spans="1:5" ht="13.5" hidden="1" thickBot="1" x14ac:dyDescent="0.25">
      <c r="A321" s="274"/>
      <c r="B321" s="275">
        <f>C321+D321+E321</f>
        <v>0</v>
      </c>
      <c r="C321" s="276"/>
      <c r="D321" s="276"/>
      <c r="E321" s="277"/>
    </row>
    <row r="322" spans="1:5" ht="13.5" hidden="1" thickBot="1" x14ac:dyDescent="0.25">
      <c r="A322" s="278" t="s">
        <v>367</v>
      </c>
      <c r="B322" s="269">
        <f>SUM(B317:B321)</f>
        <v>0</v>
      </c>
      <c r="C322" s="269">
        <f>SUM(C317:C321)</f>
        <v>0</v>
      </c>
      <c r="D322" s="269">
        <f>SUM(D317:D321)</f>
        <v>0</v>
      </c>
      <c r="E322" s="270">
        <f>SUM(E317:E321)</f>
        <v>0</v>
      </c>
    </row>
    <row r="323" spans="1:5" hidden="1" x14ac:dyDescent="0.2">
      <c r="A323" s="284"/>
      <c r="B323" s="284"/>
      <c r="C323" s="284"/>
      <c r="D323" s="284"/>
      <c r="E323" s="284"/>
    </row>
    <row r="324" spans="1:5" ht="14.25" hidden="1" x14ac:dyDescent="0.2">
      <c r="A324" s="718" t="s">
        <v>373</v>
      </c>
      <c r="B324" s="718"/>
      <c r="C324" s="723"/>
      <c r="D324" s="723"/>
      <c r="E324" s="723"/>
    </row>
    <row r="325" spans="1:5" ht="15.75" hidden="1" thickBot="1" x14ac:dyDescent="0.25">
      <c r="A325" s="251"/>
      <c r="B325" s="251"/>
      <c r="C325" s="251"/>
      <c r="D325" s="251"/>
      <c r="E325" s="282" t="str">
        <f>$E$8</f>
        <v>Forintban!</v>
      </c>
    </row>
    <row r="326" spans="1:5" ht="13.5" hidden="1" customHeight="1" thickBot="1" x14ac:dyDescent="0.25">
      <c r="A326" s="704" t="s">
        <v>351</v>
      </c>
      <c r="B326" s="707" t="s">
        <v>352</v>
      </c>
      <c r="C326" s="708"/>
      <c r="D326" s="708"/>
      <c r="E326" s="709"/>
    </row>
    <row r="327" spans="1:5" ht="13.5" hidden="1" customHeight="1" thickBot="1" x14ac:dyDescent="0.25">
      <c r="A327" s="705"/>
      <c r="B327" s="710" t="str">
        <f>B306</f>
        <v>A projrktre jóváhagyott összes
 bevétel, kiadás</v>
      </c>
      <c r="C327" s="713" t="s">
        <v>354</v>
      </c>
      <c r="D327" s="714"/>
      <c r="E327" s="715"/>
    </row>
    <row r="328" spans="1:5" ht="12.75" hidden="1" customHeight="1" x14ac:dyDescent="0.2">
      <c r="A328" s="705"/>
      <c r="B328" s="711"/>
      <c r="C328" s="710" t="s">
        <v>496</v>
      </c>
      <c r="D328" s="710" t="s">
        <v>497</v>
      </c>
      <c r="E328" s="710" t="s">
        <v>498</v>
      </c>
    </row>
    <row r="329" spans="1:5" ht="13.5" hidden="1" thickBot="1" x14ac:dyDescent="0.25">
      <c r="A329" s="706"/>
      <c r="B329" s="721"/>
      <c r="C329" s="722"/>
      <c r="D329" s="722"/>
      <c r="E329" s="721"/>
    </row>
    <row r="330" spans="1:5" ht="13.5" hidden="1" thickBot="1" x14ac:dyDescent="0.25">
      <c r="A330" s="253" t="s">
        <v>6</v>
      </c>
      <c r="B330" s="254" t="s">
        <v>355</v>
      </c>
      <c r="C330" s="255" t="s">
        <v>238</v>
      </c>
      <c r="D330" s="256" t="s">
        <v>239</v>
      </c>
      <c r="E330" s="257" t="s">
        <v>307</v>
      </c>
    </row>
    <row r="331" spans="1:5" hidden="1" x14ac:dyDescent="0.2">
      <c r="A331" s="258" t="s">
        <v>356</v>
      </c>
      <c r="B331" s="259">
        <f t="shared" ref="B331:B336" si="16">C331+D331+E331</f>
        <v>0</v>
      </c>
      <c r="C331" s="260"/>
      <c r="D331" s="260"/>
      <c r="E331" s="261"/>
    </row>
    <row r="332" spans="1:5" hidden="1" x14ac:dyDescent="0.2">
      <c r="A332" s="262" t="s">
        <v>357</v>
      </c>
      <c r="B332" s="263">
        <f t="shared" si="16"/>
        <v>0</v>
      </c>
      <c r="C332" s="264"/>
      <c r="D332" s="264"/>
      <c r="E332" s="264"/>
    </row>
    <row r="333" spans="1:5" hidden="1" x14ac:dyDescent="0.2">
      <c r="A333" s="265" t="s">
        <v>358</v>
      </c>
      <c r="B333" s="266">
        <f t="shared" si="16"/>
        <v>0</v>
      </c>
      <c r="C333" s="267"/>
      <c r="D333" s="267"/>
      <c r="E333" s="267"/>
    </row>
    <row r="334" spans="1:5" hidden="1" x14ac:dyDescent="0.2">
      <c r="A334" s="265" t="s">
        <v>359</v>
      </c>
      <c r="B334" s="266">
        <f t="shared" si="16"/>
        <v>0</v>
      </c>
      <c r="C334" s="267"/>
      <c r="D334" s="267"/>
      <c r="E334" s="267"/>
    </row>
    <row r="335" spans="1:5" hidden="1" x14ac:dyDescent="0.2">
      <c r="A335" s="265" t="s">
        <v>360</v>
      </c>
      <c r="B335" s="266">
        <f t="shared" si="16"/>
        <v>0</v>
      </c>
      <c r="C335" s="267"/>
      <c r="D335" s="267"/>
      <c r="E335" s="267"/>
    </row>
    <row r="336" spans="1:5" hidden="1" x14ac:dyDescent="0.2">
      <c r="A336" s="265" t="s">
        <v>361</v>
      </c>
      <c r="B336" s="266">
        <f t="shared" si="16"/>
        <v>0</v>
      </c>
      <c r="C336" s="267"/>
      <c r="D336" s="267"/>
      <c r="E336" s="267"/>
    </row>
    <row r="337" spans="1:5" ht="13.5" hidden="1" thickBot="1" x14ac:dyDescent="0.25">
      <c r="A337" s="268" t="s">
        <v>362</v>
      </c>
      <c r="B337" s="269">
        <f>B331+SUM(B333:B336)</f>
        <v>0</v>
      </c>
      <c r="C337" s="269">
        <f>C331+SUM(C333:C336)</f>
        <v>0</v>
      </c>
      <c r="D337" s="269">
        <f>D331+SUM(D333:D336)</f>
        <v>0</v>
      </c>
      <c r="E337" s="270">
        <f>E331+SUM(E333:E336)</f>
        <v>0</v>
      </c>
    </row>
    <row r="338" spans="1:5" hidden="1" x14ac:dyDescent="0.2">
      <c r="A338" s="271" t="s">
        <v>363</v>
      </c>
      <c r="B338" s="259">
        <f>C338+D338+E338</f>
        <v>0</v>
      </c>
      <c r="C338" s="260"/>
      <c r="D338" s="260"/>
      <c r="E338" s="261"/>
    </row>
    <row r="339" spans="1:5" hidden="1" x14ac:dyDescent="0.2">
      <c r="A339" s="272" t="s">
        <v>364</v>
      </c>
      <c r="B339" s="266">
        <f>C339+D339+E339</f>
        <v>0</v>
      </c>
      <c r="C339" s="267"/>
      <c r="D339" s="267"/>
      <c r="E339" s="267"/>
    </row>
    <row r="340" spans="1:5" hidden="1" x14ac:dyDescent="0.2">
      <c r="A340" s="272" t="s">
        <v>365</v>
      </c>
      <c r="B340" s="266">
        <f>C340+D340+E340</f>
        <v>0</v>
      </c>
      <c r="C340" s="267"/>
      <c r="D340" s="267"/>
      <c r="E340" s="267"/>
    </row>
    <row r="341" spans="1:5" hidden="1" x14ac:dyDescent="0.2">
      <c r="A341" s="272" t="s">
        <v>366</v>
      </c>
      <c r="B341" s="266">
        <f>C341+D341+E341</f>
        <v>0</v>
      </c>
      <c r="C341" s="267"/>
      <c r="D341" s="267"/>
      <c r="E341" s="267"/>
    </row>
    <row r="342" spans="1:5" ht="13.5" hidden="1" thickBot="1" x14ac:dyDescent="0.25">
      <c r="A342" s="274"/>
      <c r="B342" s="275">
        <f>C342+D342+E342</f>
        <v>0</v>
      </c>
      <c r="C342" s="276"/>
      <c r="D342" s="276"/>
      <c r="E342" s="277"/>
    </row>
    <row r="343" spans="1:5" ht="13.5" hidden="1" thickBot="1" x14ac:dyDescent="0.25">
      <c r="A343" s="278" t="s">
        <v>367</v>
      </c>
      <c r="B343" s="269">
        <f>SUM(B338:B342)</f>
        <v>0</v>
      </c>
      <c r="C343" s="269">
        <f>SUM(C338:C342)</f>
        <v>0</v>
      </c>
      <c r="D343" s="269">
        <f>SUM(D338:D342)</f>
        <v>0</v>
      </c>
      <c r="E343" s="270">
        <f>SUM(E338:E342)</f>
        <v>0</v>
      </c>
    </row>
    <row r="344" spans="1:5" x14ac:dyDescent="0.2"/>
  </sheetData>
  <mergeCells count="148">
    <mergeCell ref="A324:B324"/>
    <mergeCell ref="C324:E324"/>
    <mergeCell ref="A326:A329"/>
    <mergeCell ref="B326:E326"/>
    <mergeCell ref="B327:B329"/>
    <mergeCell ref="C327:E327"/>
    <mergeCell ref="C328:C329"/>
    <mergeCell ref="D328:D329"/>
    <mergeCell ref="E328:E329"/>
    <mergeCell ref="A303:B303"/>
    <mergeCell ref="C303:E303"/>
    <mergeCell ref="A305:A308"/>
    <mergeCell ref="B305:E305"/>
    <mergeCell ref="B306:B308"/>
    <mergeCell ref="C306:E306"/>
    <mergeCell ref="C307:C308"/>
    <mergeCell ref="D307:D308"/>
    <mergeCell ref="E307:E308"/>
    <mergeCell ref="A282:B282"/>
    <mergeCell ref="C282:E282"/>
    <mergeCell ref="A284:A287"/>
    <mergeCell ref="B284:E284"/>
    <mergeCell ref="B285:B287"/>
    <mergeCell ref="C285:E285"/>
    <mergeCell ref="C286:C287"/>
    <mergeCell ref="D286:D287"/>
    <mergeCell ref="E286:E287"/>
    <mergeCell ref="A261:B261"/>
    <mergeCell ref="C261:E261"/>
    <mergeCell ref="A263:A266"/>
    <mergeCell ref="B263:E263"/>
    <mergeCell ref="B264:B266"/>
    <mergeCell ref="C264:E264"/>
    <mergeCell ref="C265:C266"/>
    <mergeCell ref="D265:D266"/>
    <mergeCell ref="E265:E266"/>
    <mergeCell ref="A240:B240"/>
    <mergeCell ref="C240:E240"/>
    <mergeCell ref="A242:A245"/>
    <mergeCell ref="B242:E242"/>
    <mergeCell ref="B243:B245"/>
    <mergeCell ref="C243:E243"/>
    <mergeCell ref="C244:C245"/>
    <mergeCell ref="D244:D245"/>
    <mergeCell ref="E244:E245"/>
    <mergeCell ref="A219:B219"/>
    <mergeCell ref="C219:E219"/>
    <mergeCell ref="A221:A224"/>
    <mergeCell ref="B221:E221"/>
    <mergeCell ref="B222:B224"/>
    <mergeCell ref="C222:E222"/>
    <mergeCell ref="C223:C224"/>
    <mergeCell ref="D223:D224"/>
    <mergeCell ref="E223:E224"/>
    <mergeCell ref="A198:B198"/>
    <mergeCell ref="C198:E198"/>
    <mergeCell ref="A200:A203"/>
    <mergeCell ref="B200:E200"/>
    <mergeCell ref="B201:B203"/>
    <mergeCell ref="C201:E201"/>
    <mergeCell ref="C202:C203"/>
    <mergeCell ref="D202:D203"/>
    <mergeCell ref="E202:E203"/>
    <mergeCell ref="A177:B177"/>
    <mergeCell ref="C177:E177"/>
    <mergeCell ref="A179:A182"/>
    <mergeCell ref="B179:E179"/>
    <mergeCell ref="B180:B182"/>
    <mergeCell ref="C180:E180"/>
    <mergeCell ref="C181:C182"/>
    <mergeCell ref="D181:D182"/>
    <mergeCell ref="E181:E182"/>
    <mergeCell ref="A156:B156"/>
    <mergeCell ref="C156:E156"/>
    <mergeCell ref="A158:A161"/>
    <mergeCell ref="B158:E158"/>
    <mergeCell ref="B159:B161"/>
    <mergeCell ref="C159:E159"/>
    <mergeCell ref="C160:C161"/>
    <mergeCell ref="D160:D161"/>
    <mergeCell ref="E160:E161"/>
    <mergeCell ref="A135:B135"/>
    <mergeCell ref="C135:E135"/>
    <mergeCell ref="A137:A140"/>
    <mergeCell ref="B137:E137"/>
    <mergeCell ref="B138:B140"/>
    <mergeCell ref="C138:E138"/>
    <mergeCell ref="C139:C140"/>
    <mergeCell ref="D139:D140"/>
    <mergeCell ref="E139:E140"/>
    <mergeCell ref="A114:B114"/>
    <mergeCell ref="C114:E114"/>
    <mergeCell ref="A116:A119"/>
    <mergeCell ref="B116:E116"/>
    <mergeCell ref="B117:B119"/>
    <mergeCell ref="C117:E117"/>
    <mergeCell ref="C118:C119"/>
    <mergeCell ref="D118:D119"/>
    <mergeCell ref="E118:E119"/>
    <mergeCell ref="A93:B93"/>
    <mergeCell ref="C93:E93"/>
    <mergeCell ref="A95:A98"/>
    <mergeCell ref="B95:E95"/>
    <mergeCell ref="B96:B98"/>
    <mergeCell ref="C96:E96"/>
    <mergeCell ref="C97:C98"/>
    <mergeCell ref="D97:D98"/>
    <mergeCell ref="E97:E98"/>
    <mergeCell ref="E55:E56"/>
    <mergeCell ref="A72:B72"/>
    <mergeCell ref="C72:E72"/>
    <mergeCell ref="A74:A77"/>
    <mergeCell ref="B74:E74"/>
    <mergeCell ref="B75:B77"/>
    <mergeCell ref="C75:E75"/>
    <mergeCell ref="C76:C77"/>
    <mergeCell ref="D76:D77"/>
    <mergeCell ref="E76:E77"/>
    <mergeCell ref="E33:E34"/>
    <mergeCell ref="A49:E49"/>
    <mergeCell ref="A51:B51"/>
    <mergeCell ref="C51:E51"/>
    <mergeCell ref="A53:A56"/>
    <mergeCell ref="B53:E53"/>
    <mergeCell ref="B54:B56"/>
    <mergeCell ref="C54:E54"/>
    <mergeCell ref="C55:C56"/>
    <mergeCell ref="D55:D56"/>
    <mergeCell ref="E11:E12"/>
    <mergeCell ref="A27:E27"/>
    <mergeCell ref="A29:B29"/>
    <mergeCell ref="C29:E29"/>
    <mergeCell ref="A31:A34"/>
    <mergeCell ref="B31:E31"/>
    <mergeCell ref="B32:B34"/>
    <mergeCell ref="C32:E32"/>
    <mergeCell ref="C33:C34"/>
    <mergeCell ref="D33:D34"/>
    <mergeCell ref="A1:E1"/>
    <mergeCell ref="A3:E3"/>
    <mergeCell ref="A4:E4"/>
    <mergeCell ref="A6:E6"/>
    <mergeCell ref="A9:A12"/>
    <mergeCell ref="B9:E9"/>
    <mergeCell ref="B10:B12"/>
    <mergeCell ref="C10:E10"/>
    <mergeCell ref="C11:C12"/>
    <mergeCell ref="D11:D12"/>
  </mergeCells>
  <printOptions horizontalCentered="1"/>
  <pageMargins left="0.70866141732283461" right="0.70866141732283461" top="0.74803149606299213" bottom="0.74803149606299213" header="0.31496062992125984" footer="0.31496062992125984"/>
  <pageSetup paperSize="9" scale="69" orientation="portrait" r:id="rId1"/>
  <headerFooter alignWithMargins="0"/>
  <rowBreaks count="14" manualBreakCount="14">
    <brk id="50" max="16383" man="1"/>
    <brk id="71" max="16383" man="1"/>
    <brk id="92" max="16383" man="1"/>
    <brk id="113" max="16383" man="1"/>
    <brk id="134" max="16383" man="1"/>
    <brk id="155" max="16383" man="1"/>
    <brk id="176" max="16383" man="1"/>
    <brk id="197" max="16383" man="1"/>
    <brk id="218" max="16383" man="1"/>
    <brk id="239" max="16383" man="1"/>
    <brk id="260" max="16383" man="1"/>
    <brk id="281" max="16383" man="1"/>
    <brk id="302" max="16383" man="1"/>
    <brk id="32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371EE-EE9B-4105-B560-56812B0660D9}">
  <sheetPr>
    <tabColor theme="2"/>
    <pageSetUpPr fitToPage="1"/>
  </sheetPr>
  <dimension ref="A1:K1369"/>
  <sheetViews>
    <sheetView zoomScaleNormal="100" zoomScaleSheetLayoutView="100" zoomScalePageLayoutView="120" workbookViewId="0">
      <selection activeCell="B29" sqref="B29"/>
    </sheetView>
  </sheetViews>
  <sheetFormatPr defaultRowHeight="12.75" customHeight="1" x14ac:dyDescent="0.2"/>
  <cols>
    <col min="1" max="1" width="7.6640625" style="365" customWidth="1"/>
    <col min="2" max="2" width="75.33203125" style="366" customWidth="1"/>
    <col min="3" max="3" width="25" style="365" customWidth="1"/>
    <col min="4" max="4" width="9.33203125" style="358"/>
    <col min="5" max="5" width="9.33203125" style="470"/>
    <col min="6" max="16384" width="9.33203125" style="358"/>
  </cols>
  <sheetData>
    <row r="1" spans="1:5" s="460" customFormat="1" ht="16.5" thickBot="1" x14ac:dyDescent="0.25">
      <c r="A1" s="354"/>
      <c r="B1" s="355"/>
      <c r="C1" s="356" t="s">
        <v>461</v>
      </c>
      <c r="E1" s="408"/>
    </row>
    <row r="2" spans="1:5" s="461" customFormat="1" ht="15.75" x14ac:dyDescent="0.2">
      <c r="A2" s="724" t="s">
        <v>383</v>
      </c>
      <c r="B2" s="725"/>
      <c r="C2" s="380" t="s">
        <v>452</v>
      </c>
      <c r="E2" s="408"/>
    </row>
    <row r="3" spans="1:5" s="461" customFormat="1" ht="16.5" thickBot="1" x14ac:dyDescent="0.25">
      <c r="A3" s="726" t="s">
        <v>453</v>
      </c>
      <c r="B3" s="727"/>
      <c r="C3" s="381" t="s">
        <v>452</v>
      </c>
      <c r="E3" s="408"/>
    </row>
    <row r="4" spans="1:5" s="462" customFormat="1" ht="12.75" customHeight="1" thickBot="1" x14ac:dyDescent="0.25">
      <c r="A4" s="728"/>
      <c r="B4" s="728"/>
      <c r="C4" s="357" t="s">
        <v>3</v>
      </c>
      <c r="E4" s="408"/>
    </row>
    <row r="5" spans="1:5" ht="24.75" thickBot="1" x14ac:dyDescent="0.25">
      <c r="A5" s="385" t="s">
        <v>4</v>
      </c>
      <c r="B5" s="384" t="s">
        <v>5</v>
      </c>
      <c r="C5" s="386" t="s">
        <v>454</v>
      </c>
      <c r="E5" s="408"/>
    </row>
    <row r="6" spans="1:5" s="463" customFormat="1" ht="12.75" customHeight="1" thickBot="1" x14ac:dyDescent="0.25">
      <c r="A6" s="375"/>
      <c r="B6" s="361" t="s">
        <v>6</v>
      </c>
      <c r="C6" s="360" t="s">
        <v>7</v>
      </c>
      <c r="E6" s="408"/>
    </row>
    <row r="7" spans="1:5" s="463" customFormat="1" ht="12.75" customHeight="1" thickBot="1" x14ac:dyDescent="0.25">
      <c r="A7" s="13">
        <v>1</v>
      </c>
      <c r="B7" s="14" t="s">
        <v>8</v>
      </c>
      <c r="C7" s="15">
        <v>322705176</v>
      </c>
      <c r="E7" s="408"/>
    </row>
    <row r="8" spans="1:5" ht="12.75" customHeight="1" x14ac:dyDescent="0.2">
      <c r="A8" s="17" t="s">
        <v>9</v>
      </c>
      <c r="B8" s="18" t="s">
        <v>10</v>
      </c>
      <c r="C8" s="19">
        <v>73498900</v>
      </c>
      <c r="E8" s="408"/>
    </row>
    <row r="9" spans="1:5" ht="12.75" customHeight="1" x14ac:dyDescent="0.2">
      <c r="A9" s="17" t="s">
        <v>11</v>
      </c>
      <c r="B9" s="20" t="s">
        <v>12</v>
      </c>
      <c r="C9" s="19">
        <v>109823636</v>
      </c>
      <c r="E9" s="408"/>
    </row>
    <row r="10" spans="1:5" ht="12.75" customHeight="1" x14ac:dyDescent="0.2">
      <c r="A10" s="17" t="s">
        <v>13</v>
      </c>
      <c r="B10" s="20" t="s">
        <v>14</v>
      </c>
      <c r="C10" s="19">
        <v>60407500</v>
      </c>
      <c r="E10" s="408"/>
    </row>
    <row r="11" spans="1:5" ht="12.75" customHeight="1" x14ac:dyDescent="0.2">
      <c r="A11" s="17" t="s">
        <v>15</v>
      </c>
      <c r="B11" s="20" t="s">
        <v>16</v>
      </c>
      <c r="C11" s="19">
        <v>64410577</v>
      </c>
      <c r="E11" s="408"/>
    </row>
    <row r="12" spans="1:5" ht="12.75" customHeight="1" x14ac:dyDescent="0.2">
      <c r="A12" s="17" t="s">
        <v>17</v>
      </c>
      <c r="B12" s="20" t="s">
        <v>18</v>
      </c>
      <c r="C12" s="19">
        <v>5291283</v>
      </c>
      <c r="E12" s="408"/>
    </row>
    <row r="13" spans="1:5" ht="12.75" customHeight="1" x14ac:dyDescent="0.2">
      <c r="A13" s="17" t="s">
        <v>19</v>
      </c>
      <c r="B13" s="20" t="s">
        <v>20</v>
      </c>
      <c r="C13" s="19">
        <v>4543552</v>
      </c>
      <c r="E13" s="408"/>
    </row>
    <row r="14" spans="1:5" ht="12.75" customHeight="1" x14ac:dyDescent="0.2">
      <c r="A14" s="17" t="s">
        <v>21</v>
      </c>
      <c r="B14" s="21" t="s">
        <v>22</v>
      </c>
      <c r="C14" s="19"/>
      <c r="E14" s="408"/>
    </row>
    <row r="15" spans="1:5" ht="12.75" customHeight="1" x14ac:dyDescent="0.2">
      <c r="A15" s="17" t="s">
        <v>23</v>
      </c>
      <c r="B15" s="21" t="s">
        <v>24</v>
      </c>
      <c r="C15" s="22"/>
      <c r="E15" s="408"/>
    </row>
    <row r="16" spans="1:5" ht="12.75" customHeight="1" x14ac:dyDescent="0.2">
      <c r="A16" s="17" t="s">
        <v>25</v>
      </c>
      <c r="B16" s="23" t="s">
        <v>26</v>
      </c>
      <c r="C16" s="24">
        <v>317975448</v>
      </c>
      <c r="E16" s="408"/>
    </row>
    <row r="17" spans="1:5" ht="12.75" customHeight="1" x14ac:dyDescent="0.2">
      <c r="A17" s="17" t="s">
        <v>27</v>
      </c>
      <c r="B17" s="18" t="s">
        <v>28</v>
      </c>
      <c r="C17" s="19"/>
      <c r="E17" s="408"/>
    </row>
    <row r="18" spans="1:5" ht="12.75" customHeight="1" x14ac:dyDescent="0.2">
      <c r="A18" s="17" t="s">
        <v>29</v>
      </c>
      <c r="B18" s="20" t="s">
        <v>30</v>
      </c>
      <c r="C18" s="19"/>
      <c r="E18" s="408"/>
    </row>
    <row r="19" spans="1:5" ht="12.75" customHeight="1" x14ac:dyDescent="0.2">
      <c r="A19" s="17" t="s">
        <v>31</v>
      </c>
      <c r="B19" s="20" t="s">
        <v>32</v>
      </c>
      <c r="C19" s="19"/>
      <c r="E19" s="408"/>
    </row>
    <row r="20" spans="1:5" ht="12.75" customHeight="1" x14ac:dyDescent="0.2">
      <c r="A20" s="17" t="s">
        <v>33</v>
      </c>
      <c r="B20" s="20" t="s">
        <v>34</v>
      </c>
      <c r="C20" s="19">
        <v>4729728</v>
      </c>
      <c r="E20" s="408"/>
    </row>
    <row r="21" spans="1:5" ht="12.75" customHeight="1" thickBot="1" x14ac:dyDescent="0.25">
      <c r="A21" s="17" t="s">
        <v>35</v>
      </c>
      <c r="B21" s="21" t="s">
        <v>36</v>
      </c>
      <c r="C21" s="19"/>
      <c r="E21" s="408"/>
    </row>
    <row r="22" spans="1:5" s="465" customFormat="1" ht="12.75" customHeight="1" thickBot="1" x14ac:dyDescent="0.25">
      <c r="A22" s="13">
        <v>16</v>
      </c>
      <c r="B22" s="14" t="s">
        <v>37</v>
      </c>
      <c r="C22" s="15">
        <v>74964450</v>
      </c>
      <c r="E22" s="408"/>
    </row>
    <row r="23" spans="1:5" s="465" customFormat="1" ht="12.75" customHeight="1" x14ac:dyDescent="0.2">
      <c r="A23" s="17" t="s">
        <v>38</v>
      </c>
      <c r="B23" s="18" t="s">
        <v>39</v>
      </c>
      <c r="C23" s="19"/>
      <c r="E23" s="408"/>
    </row>
    <row r="24" spans="1:5" s="464" customFormat="1" ht="12.75" customHeight="1" x14ac:dyDescent="0.2">
      <c r="A24" s="17" t="s">
        <v>40</v>
      </c>
      <c r="B24" s="20" t="s">
        <v>41</v>
      </c>
      <c r="C24" s="25"/>
      <c r="E24" s="408"/>
    </row>
    <row r="25" spans="1:5" s="465" customFormat="1" ht="12.75" customHeight="1" x14ac:dyDescent="0.2">
      <c r="A25" s="17" t="s">
        <v>42</v>
      </c>
      <c r="B25" s="20" t="s">
        <v>43</v>
      </c>
      <c r="C25" s="25"/>
      <c r="E25" s="408"/>
    </row>
    <row r="26" spans="1:5" s="465" customFormat="1" ht="12.75" customHeight="1" x14ac:dyDescent="0.2">
      <c r="A26" s="17" t="s">
        <v>44</v>
      </c>
      <c r="B26" s="20" t="s">
        <v>45</v>
      </c>
      <c r="C26" s="25"/>
      <c r="E26" s="408"/>
    </row>
    <row r="27" spans="1:5" s="465" customFormat="1" ht="12.75" customHeight="1" x14ac:dyDescent="0.2">
      <c r="A27" s="17" t="s">
        <v>46</v>
      </c>
      <c r="B27" s="20" t="s">
        <v>47</v>
      </c>
      <c r="C27" s="25">
        <v>74964450</v>
      </c>
      <c r="E27" s="408"/>
    </row>
    <row r="28" spans="1:5" s="465" customFormat="1" ht="12.75" customHeight="1" thickBot="1" x14ac:dyDescent="0.25">
      <c r="A28" s="17" t="s">
        <v>48</v>
      </c>
      <c r="B28" s="21" t="s">
        <v>49</v>
      </c>
      <c r="C28" s="25">
        <v>74964450</v>
      </c>
      <c r="E28" s="408"/>
    </row>
    <row r="29" spans="1:5" s="465" customFormat="1" ht="12.75" customHeight="1" thickBot="1" x14ac:dyDescent="0.25">
      <c r="A29" s="13">
        <v>23</v>
      </c>
      <c r="B29" s="14" t="s">
        <v>50</v>
      </c>
      <c r="C29" s="27">
        <v>554128790</v>
      </c>
      <c r="E29" s="408"/>
    </row>
    <row r="30" spans="1:5" s="465" customFormat="1" ht="12.75" customHeight="1" x14ac:dyDescent="0.2">
      <c r="A30" s="17" t="s">
        <v>51</v>
      </c>
      <c r="B30" s="18" t="s">
        <v>52</v>
      </c>
      <c r="C30" s="19">
        <v>3200000</v>
      </c>
      <c r="E30" s="408"/>
    </row>
    <row r="31" spans="1:5" s="465" customFormat="1" ht="12.75" customHeight="1" x14ac:dyDescent="0.2">
      <c r="A31" s="17" t="s">
        <v>53</v>
      </c>
      <c r="B31" s="20" t="s">
        <v>54</v>
      </c>
      <c r="C31" s="25"/>
      <c r="E31" s="408"/>
    </row>
    <row r="32" spans="1:5" s="465" customFormat="1" ht="12.75" customHeight="1" x14ac:dyDescent="0.2">
      <c r="A32" s="17" t="s">
        <v>55</v>
      </c>
      <c r="B32" s="20" t="s">
        <v>56</v>
      </c>
      <c r="C32" s="25">
        <v>210000000</v>
      </c>
      <c r="E32" s="408"/>
    </row>
    <row r="33" spans="1:5" s="465" customFormat="1" ht="12.75" customHeight="1" x14ac:dyDescent="0.2">
      <c r="A33" s="17" t="s">
        <v>57</v>
      </c>
      <c r="B33" s="20" t="s">
        <v>58</v>
      </c>
      <c r="C33" s="25">
        <v>400000</v>
      </c>
      <c r="E33" s="408"/>
    </row>
    <row r="34" spans="1:5" s="465" customFormat="1" ht="12.75" customHeight="1" x14ac:dyDescent="0.2">
      <c r="A34" s="17" t="s">
        <v>59</v>
      </c>
      <c r="B34" s="20" t="s">
        <v>60</v>
      </c>
      <c r="C34" s="25"/>
      <c r="E34" s="408"/>
    </row>
    <row r="35" spans="1:5" s="465" customFormat="1" ht="12.75" customHeight="1" x14ac:dyDescent="0.2">
      <c r="A35" s="17" t="s">
        <v>61</v>
      </c>
      <c r="B35" s="20" t="s">
        <v>62</v>
      </c>
      <c r="C35" s="25">
        <v>340228790</v>
      </c>
      <c r="E35" s="408"/>
    </row>
    <row r="36" spans="1:5" s="465" customFormat="1" ht="12.75" customHeight="1" thickBot="1" x14ac:dyDescent="0.25">
      <c r="A36" s="17" t="s">
        <v>63</v>
      </c>
      <c r="B36" s="28" t="s">
        <v>64</v>
      </c>
      <c r="C36" s="29">
        <v>300000</v>
      </c>
      <c r="E36" s="408"/>
    </row>
    <row r="37" spans="1:5" s="465" customFormat="1" ht="12.75" customHeight="1" thickBot="1" x14ac:dyDescent="0.25">
      <c r="A37" s="13">
        <v>31</v>
      </c>
      <c r="B37" s="14" t="s">
        <v>65</v>
      </c>
      <c r="C37" s="15">
        <v>93555000</v>
      </c>
      <c r="E37" s="408"/>
    </row>
    <row r="38" spans="1:5" s="465" customFormat="1" ht="12.75" customHeight="1" x14ac:dyDescent="0.2">
      <c r="A38" s="17" t="s">
        <v>66</v>
      </c>
      <c r="B38" s="18" t="s">
        <v>67</v>
      </c>
      <c r="C38" s="19"/>
      <c r="E38" s="408"/>
    </row>
    <row r="39" spans="1:5" s="465" customFormat="1" ht="12.75" customHeight="1" x14ac:dyDescent="0.2">
      <c r="A39" s="17" t="s">
        <v>68</v>
      </c>
      <c r="B39" s="20" t="s">
        <v>69</v>
      </c>
      <c r="C39" s="25">
        <v>6700000</v>
      </c>
      <c r="E39" s="408"/>
    </row>
    <row r="40" spans="1:5" s="465" customFormat="1" ht="12.75" customHeight="1" x14ac:dyDescent="0.2">
      <c r="A40" s="17" t="s">
        <v>70</v>
      </c>
      <c r="B40" s="20" t="s">
        <v>71</v>
      </c>
      <c r="C40" s="25">
        <v>1600000</v>
      </c>
      <c r="E40" s="408"/>
    </row>
    <row r="41" spans="1:5" s="465" customFormat="1" ht="12.75" customHeight="1" x14ac:dyDescent="0.2">
      <c r="A41" s="17" t="s">
        <v>72</v>
      </c>
      <c r="B41" s="20" t="s">
        <v>73</v>
      </c>
      <c r="C41" s="25">
        <v>13777000</v>
      </c>
      <c r="E41" s="408"/>
    </row>
    <row r="42" spans="1:5" s="465" customFormat="1" ht="12.75" customHeight="1" x14ac:dyDescent="0.2">
      <c r="A42" s="17" t="s">
        <v>74</v>
      </c>
      <c r="B42" s="20" t="s">
        <v>75</v>
      </c>
      <c r="C42" s="25">
        <v>24040000</v>
      </c>
      <c r="E42" s="408"/>
    </row>
    <row r="43" spans="1:5" s="465" customFormat="1" ht="12.75" customHeight="1" x14ac:dyDescent="0.2">
      <c r="A43" s="17" t="s">
        <v>76</v>
      </c>
      <c r="B43" s="20" t="s">
        <v>77</v>
      </c>
      <c r="C43" s="25">
        <v>12857000</v>
      </c>
      <c r="E43" s="408"/>
    </row>
    <row r="44" spans="1:5" s="465" customFormat="1" ht="12.75" customHeight="1" x14ac:dyDescent="0.2">
      <c r="A44" s="17" t="s">
        <v>78</v>
      </c>
      <c r="B44" s="20" t="s">
        <v>79</v>
      </c>
      <c r="C44" s="25">
        <v>33081000</v>
      </c>
      <c r="E44" s="408"/>
    </row>
    <row r="45" spans="1:5" s="465" customFormat="1" ht="12.75" customHeight="1" x14ac:dyDescent="0.2">
      <c r="A45" s="17" t="s">
        <v>80</v>
      </c>
      <c r="B45" s="20" t="s">
        <v>81</v>
      </c>
      <c r="C45" s="25"/>
      <c r="E45" s="408"/>
    </row>
    <row r="46" spans="1:5" s="465" customFormat="1" ht="12.75" customHeight="1" x14ac:dyDescent="0.2">
      <c r="A46" s="17" t="s">
        <v>82</v>
      </c>
      <c r="B46" s="20" t="s">
        <v>83</v>
      </c>
      <c r="C46" s="30"/>
      <c r="E46" s="408"/>
    </row>
    <row r="47" spans="1:5" s="465" customFormat="1" ht="12.75" customHeight="1" x14ac:dyDescent="0.2">
      <c r="A47" s="17" t="s">
        <v>84</v>
      </c>
      <c r="B47" s="21" t="s">
        <v>85</v>
      </c>
      <c r="C47" s="31"/>
      <c r="E47" s="408"/>
    </row>
    <row r="48" spans="1:5" s="465" customFormat="1" ht="12.75" customHeight="1" thickBot="1" x14ac:dyDescent="0.25">
      <c r="A48" s="17" t="s">
        <v>86</v>
      </c>
      <c r="B48" s="21" t="s">
        <v>87</v>
      </c>
      <c r="C48" s="31">
        <v>1500000</v>
      </c>
      <c r="E48" s="408"/>
    </row>
    <row r="49" spans="1:5" s="465" customFormat="1" ht="12.75" customHeight="1" thickBot="1" x14ac:dyDescent="0.25">
      <c r="A49" s="13">
        <v>43</v>
      </c>
      <c r="B49" s="14" t="s">
        <v>88</v>
      </c>
      <c r="C49" s="15">
        <v>60000000</v>
      </c>
      <c r="E49" s="408"/>
    </row>
    <row r="50" spans="1:5" s="465" customFormat="1" ht="12.75" customHeight="1" x14ac:dyDescent="0.2">
      <c r="A50" s="17" t="s">
        <v>89</v>
      </c>
      <c r="B50" s="18" t="s">
        <v>90</v>
      </c>
      <c r="C50" s="32"/>
      <c r="E50" s="408"/>
    </row>
    <row r="51" spans="1:5" s="465" customFormat="1" ht="12.75" customHeight="1" x14ac:dyDescent="0.2">
      <c r="A51" s="17" t="s">
        <v>91</v>
      </c>
      <c r="B51" s="20" t="s">
        <v>92</v>
      </c>
      <c r="C51" s="30"/>
      <c r="E51" s="408"/>
    </row>
    <row r="52" spans="1:5" s="465" customFormat="1" ht="12.75" customHeight="1" x14ac:dyDescent="0.2">
      <c r="A52" s="17" t="s">
        <v>93</v>
      </c>
      <c r="B52" s="20" t="s">
        <v>94</v>
      </c>
      <c r="C52" s="30"/>
      <c r="E52" s="408"/>
    </row>
    <row r="53" spans="1:5" s="465" customFormat="1" ht="12.75" customHeight="1" x14ac:dyDescent="0.2">
      <c r="A53" s="17" t="s">
        <v>95</v>
      </c>
      <c r="B53" s="20" t="s">
        <v>96</v>
      </c>
      <c r="C53" s="30">
        <v>60000000</v>
      </c>
      <c r="E53" s="408"/>
    </row>
    <row r="54" spans="1:5" s="465" customFormat="1" ht="12.75" customHeight="1" thickBot="1" x14ac:dyDescent="0.25">
      <c r="A54" s="17" t="s">
        <v>97</v>
      </c>
      <c r="B54" s="21" t="s">
        <v>98</v>
      </c>
      <c r="C54" s="31"/>
      <c r="E54" s="408"/>
    </row>
    <row r="55" spans="1:5" s="465" customFormat="1" ht="12.75" customHeight="1" thickBot="1" x14ac:dyDescent="0.25">
      <c r="A55" s="13">
        <v>49</v>
      </c>
      <c r="B55" s="14" t="s">
        <v>99</v>
      </c>
      <c r="C55" s="15">
        <v>0</v>
      </c>
      <c r="E55" s="408"/>
    </row>
    <row r="56" spans="1:5" s="465" customFormat="1" ht="12.75" customHeight="1" x14ac:dyDescent="0.2">
      <c r="A56" s="17" t="s">
        <v>100</v>
      </c>
      <c r="B56" s="18" t="s">
        <v>101</v>
      </c>
      <c r="C56" s="19"/>
      <c r="E56" s="408"/>
    </row>
    <row r="57" spans="1:5" s="465" customFormat="1" ht="12.75" customHeight="1" x14ac:dyDescent="0.2">
      <c r="A57" s="17" t="s">
        <v>102</v>
      </c>
      <c r="B57" s="20" t="s">
        <v>103</v>
      </c>
      <c r="C57" s="25"/>
      <c r="E57" s="408"/>
    </row>
    <row r="58" spans="1:5" s="465" customFormat="1" ht="12.75" customHeight="1" x14ac:dyDescent="0.2">
      <c r="A58" s="17" t="s">
        <v>104</v>
      </c>
      <c r="B58" s="20" t="s">
        <v>105</v>
      </c>
      <c r="C58" s="25"/>
      <c r="E58" s="408"/>
    </row>
    <row r="59" spans="1:5" s="465" customFormat="1" ht="12.75" customHeight="1" thickBot="1" x14ac:dyDescent="0.25">
      <c r="A59" s="75" t="s">
        <v>106</v>
      </c>
      <c r="B59" s="40" t="s">
        <v>107</v>
      </c>
      <c r="C59" s="92"/>
      <c r="E59" s="408"/>
    </row>
    <row r="60" spans="1:5" s="465" customFormat="1" ht="12.75" customHeight="1" thickBot="1" x14ac:dyDescent="0.25">
      <c r="A60" s="13">
        <v>54</v>
      </c>
      <c r="B60" s="38" t="s">
        <v>108</v>
      </c>
      <c r="C60" s="15">
        <v>1511654</v>
      </c>
      <c r="E60" s="408"/>
    </row>
    <row r="61" spans="1:5" s="465" customFormat="1" ht="12.75" customHeight="1" x14ac:dyDescent="0.2">
      <c r="A61" s="17" t="s">
        <v>109</v>
      </c>
      <c r="B61" s="18" t="s">
        <v>110</v>
      </c>
      <c r="C61" s="30"/>
      <c r="E61" s="408"/>
    </row>
    <row r="62" spans="1:5" s="465" customFormat="1" ht="12.75" customHeight="1" x14ac:dyDescent="0.2">
      <c r="A62" s="17" t="s">
        <v>111</v>
      </c>
      <c r="B62" s="20" t="s">
        <v>112</v>
      </c>
      <c r="C62" s="30">
        <v>1511654</v>
      </c>
      <c r="E62" s="408"/>
    </row>
    <row r="63" spans="1:5" s="465" customFormat="1" ht="12.75" customHeight="1" x14ac:dyDescent="0.2">
      <c r="A63" s="17" t="s">
        <v>113</v>
      </c>
      <c r="B63" s="20" t="s">
        <v>114</v>
      </c>
      <c r="C63" s="30"/>
      <c r="E63" s="408"/>
    </row>
    <row r="64" spans="1:5" s="465" customFormat="1" ht="12.75" customHeight="1" thickBot="1" x14ac:dyDescent="0.25">
      <c r="A64" s="17" t="s">
        <v>115</v>
      </c>
      <c r="B64" s="21" t="s">
        <v>116</v>
      </c>
      <c r="C64" s="30"/>
      <c r="E64" s="408"/>
    </row>
    <row r="65" spans="1:5" s="465" customFormat="1" ht="12.75" customHeight="1" thickBot="1" x14ac:dyDescent="0.25">
      <c r="A65" s="392">
        <v>59</v>
      </c>
      <c r="B65" s="393" t="s">
        <v>117</v>
      </c>
      <c r="C65" s="389">
        <v>1106865070</v>
      </c>
      <c r="E65" s="408"/>
    </row>
    <row r="66" spans="1:5" s="465" customFormat="1" ht="12.75" customHeight="1" thickBot="1" x14ac:dyDescent="0.25">
      <c r="A66" s="37">
        <v>60</v>
      </c>
      <c r="B66" s="38" t="s">
        <v>118</v>
      </c>
      <c r="C66" s="15">
        <v>0</v>
      </c>
      <c r="E66" s="408"/>
    </row>
    <row r="67" spans="1:5" s="465" customFormat="1" ht="12.75" customHeight="1" x14ac:dyDescent="0.2">
      <c r="A67" s="17" t="s">
        <v>119</v>
      </c>
      <c r="B67" s="18" t="s">
        <v>120</v>
      </c>
      <c r="C67" s="30"/>
      <c r="E67" s="408"/>
    </row>
    <row r="68" spans="1:5" s="465" customFormat="1" ht="12.75" customHeight="1" x14ac:dyDescent="0.2">
      <c r="A68" s="17" t="s">
        <v>121</v>
      </c>
      <c r="B68" s="20" t="s">
        <v>122</v>
      </c>
      <c r="C68" s="30"/>
      <c r="E68" s="408"/>
    </row>
    <row r="69" spans="1:5" s="465" customFormat="1" ht="12.75" customHeight="1" thickBot="1" x14ac:dyDescent="0.25">
      <c r="A69" s="17" t="s">
        <v>123</v>
      </c>
      <c r="B69" s="39" t="s">
        <v>124</v>
      </c>
      <c r="C69" s="30"/>
      <c r="E69" s="408"/>
    </row>
    <row r="70" spans="1:5" s="465" customFormat="1" ht="12.75" customHeight="1" thickBot="1" x14ac:dyDescent="0.25">
      <c r="A70" s="37">
        <v>64</v>
      </c>
      <c r="B70" s="38" t="s">
        <v>125</v>
      </c>
      <c r="C70" s="15">
        <v>0</v>
      </c>
      <c r="E70" s="408"/>
    </row>
    <row r="71" spans="1:5" s="465" customFormat="1" ht="12.75" customHeight="1" x14ac:dyDescent="0.2">
      <c r="A71" s="17" t="s">
        <v>126</v>
      </c>
      <c r="B71" s="18" t="s">
        <v>127</v>
      </c>
      <c r="C71" s="30"/>
      <c r="E71" s="408"/>
    </row>
    <row r="72" spans="1:5" s="465" customFormat="1" ht="12.75" customHeight="1" x14ac:dyDescent="0.2">
      <c r="A72" s="17" t="s">
        <v>128</v>
      </c>
      <c r="B72" s="20" t="s">
        <v>129</v>
      </c>
      <c r="C72" s="30"/>
      <c r="E72" s="408"/>
    </row>
    <row r="73" spans="1:5" s="465" customFormat="1" ht="12.75" customHeight="1" x14ac:dyDescent="0.2">
      <c r="A73" s="17" t="s">
        <v>130</v>
      </c>
      <c r="B73" s="21" t="s">
        <v>131</v>
      </c>
      <c r="C73" s="31"/>
      <c r="E73" s="408"/>
    </row>
    <row r="74" spans="1:5" s="465" customFormat="1" ht="12.75" customHeight="1" thickBot="1" x14ac:dyDescent="0.25">
      <c r="A74" s="17" t="s">
        <v>132</v>
      </c>
      <c r="B74" s="40" t="s">
        <v>133</v>
      </c>
      <c r="C74" s="41"/>
      <c r="E74" s="408"/>
    </row>
    <row r="75" spans="1:5" s="465" customFormat="1" ht="12.75" customHeight="1" thickBot="1" x14ac:dyDescent="0.25">
      <c r="A75" s="37">
        <v>69</v>
      </c>
      <c r="B75" s="38" t="s">
        <v>134</v>
      </c>
      <c r="C75" s="15">
        <v>72452115</v>
      </c>
      <c r="E75" s="408"/>
    </row>
    <row r="76" spans="1:5" s="465" customFormat="1" ht="12.75" customHeight="1" x14ac:dyDescent="0.2">
      <c r="A76" s="17" t="s">
        <v>135</v>
      </c>
      <c r="B76" s="42" t="s">
        <v>136</v>
      </c>
      <c r="C76" s="43">
        <v>72452115</v>
      </c>
      <c r="E76" s="408"/>
    </row>
    <row r="77" spans="1:5" s="465" customFormat="1" ht="12.75" customHeight="1" thickBot="1" x14ac:dyDescent="0.25">
      <c r="A77" s="17" t="s">
        <v>137</v>
      </c>
      <c r="B77" s="40" t="s">
        <v>138</v>
      </c>
      <c r="C77" s="41"/>
      <c r="E77" s="408"/>
    </row>
    <row r="78" spans="1:5" s="464" customFormat="1" ht="12.75" customHeight="1" thickBot="1" x14ac:dyDescent="0.25">
      <c r="A78" s="37">
        <v>72</v>
      </c>
      <c r="B78" s="38" t="s">
        <v>139</v>
      </c>
      <c r="C78" s="15">
        <v>0</v>
      </c>
      <c r="E78" s="408"/>
    </row>
    <row r="79" spans="1:5" s="465" customFormat="1" ht="12.75" customHeight="1" x14ac:dyDescent="0.2">
      <c r="A79" s="17" t="s">
        <v>140</v>
      </c>
      <c r="B79" s="18" t="s">
        <v>141</v>
      </c>
      <c r="C79" s="30"/>
      <c r="E79" s="408"/>
    </row>
    <row r="80" spans="1:5" s="465" customFormat="1" ht="12.75" customHeight="1" x14ac:dyDescent="0.2">
      <c r="A80" s="17" t="s">
        <v>142</v>
      </c>
      <c r="B80" s="20" t="s">
        <v>143</v>
      </c>
      <c r="C80" s="30"/>
      <c r="E80" s="408"/>
    </row>
    <row r="81" spans="1:7" s="465" customFormat="1" ht="12.75" customHeight="1" thickBot="1" x14ac:dyDescent="0.25">
      <c r="A81" s="44" t="s">
        <v>144</v>
      </c>
      <c r="B81" s="40" t="s">
        <v>145</v>
      </c>
      <c r="C81" s="41"/>
      <c r="E81" s="408"/>
    </row>
    <row r="82" spans="1:7" s="465" customFormat="1" ht="12.75" customHeight="1" thickBot="1" x14ac:dyDescent="0.25">
      <c r="A82" s="45" t="s">
        <v>146</v>
      </c>
      <c r="B82" s="38" t="s">
        <v>147</v>
      </c>
      <c r="C82" s="15">
        <v>0</v>
      </c>
      <c r="E82" s="408"/>
    </row>
    <row r="83" spans="1:7" s="465" customFormat="1" ht="12.75" customHeight="1" x14ac:dyDescent="0.2">
      <c r="A83" s="17" t="s">
        <v>148</v>
      </c>
      <c r="B83" s="18" t="s">
        <v>149</v>
      </c>
      <c r="C83" s="30"/>
      <c r="E83" s="408"/>
    </row>
    <row r="84" spans="1:7" s="465" customFormat="1" ht="12.75" customHeight="1" x14ac:dyDescent="0.2">
      <c r="A84" s="17" t="s">
        <v>150</v>
      </c>
      <c r="B84" s="20" t="s">
        <v>151</v>
      </c>
      <c r="C84" s="30"/>
      <c r="E84" s="408"/>
    </row>
    <row r="85" spans="1:7" s="465" customFormat="1" ht="12.75" customHeight="1" x14ac:dyDescent="0.2">
      <c r="A85" s="17" t="s">
        <v>152</v>
      </c>
      <c r="B85" s="20" t="s">
        <v>153</v>
      </c>
      <c r="C85" s="30"/>
      <c r="E85" s="408"/>
      <c r="G85" s="466"/>
    </row>
    <row r="86" spans="1:7" s="464" customFormat="1" ht="12.75" customHeight="1" thickBot="1" x14ac:dyDescent="0.25">
      <c r="A86" s="44" t="s">
        <v>154</v>
      </c>
      <c r="B86" s="21" t="s">
        <v>155</v>
      </c>
      <c r="C86" s="30"/>
      <c r="E86" s="408"/>
    </row>
    <row r="87" spans="1:7" s="464" customFormat="1" ht="12.75" customHeight="1" thickBot="1" x14ac:dyDescent="0.25">
      <c r="A87" s="45" t="s">
        <v>156</v>
      </c>
      <c r="B87" s="38" t="s">
        <v>157</v>
      </c>
      <c r="C87" s="47"/>
      <c r="E87" s="408"/>
    </row>
    <row r="88" spans="1:7" s="464" customFormat="1" ht="12.75" customHeight="1" thickBot="1" x14ac:dyDescent="0.25">
      <c r="A88" s="48" t="s">
        <v>158</v>
      </c>
      <c r="B88" s="38" t="s">
        <v>159</v>
      </c>
      <c r="C88" s="47"/>
      <c r="E88" s="408"/>
    </row>
    <row r="89" spans="1:7" s="464" customFormat="1" ht="12.75" customHeight="1" thickBot="1" x14ac:dyDescent="0.25">
      <c r="A89" s="390" t="s">
        <v>160</v>
      </c>
      <c r="B89" s="391" t="s">
        <v>161</v>
      </c>
      <c r="C89" s="389">
        <v>72452115</v>
      </c>
      <c r="E89" s="408"/>
    </row>
    <row r="90" spans="1:7" s="464" customFormat="1" ht="12.75" customHeight="1" thickBot="1" x14ac:dyDescent="0.25">
      <c r="A90" s="387" t="s">
        <v>162</v>
      </c>
      <c r="B90" s="388" t="s">
        <v>163</v>
      </c>
      <c r="C90" s="389">
        <v>1179317185</v>
      </c>
      <c r="E90" s="408"/>
    </row>
    <row r="91" spans="1:7" customFormat="1" ht="12.75" customHeight="1" thickBot="1" x14ac:dyDescent="0.25">
      <c r="E91" s="467"/>
    </row>
    <row r="92" spans="1:7" s="464" customFormat="1" ht="15" x14ac:dyDescent="0.2">
      <c r="A92" s="724" t="s">
        <v>383</v>
      </c>
      <c r="B92" s="725"/>
      <c r="C92" s="380" t="s">
        <v>452</v>
      </c>
      <c r="E92" s="408"/>
    </row>
    <row r="93" spans="1:7" s="464" customFormat="1" ht="15.75" thickBot="1" x14ac:dyDescent="0.25">
      <c r="A93" s="726" t="s">
        <v>453</v>
      </c>
      <c r="B93" s="727"/>
      <c r="C93" s="381" t="s">
        <v>452</v>
      </c>
      <c r="E93" s="408"/>
    </row>
    <row r="94" spans="1:7" s="464" customFormat="1" ht="12.75" customHeight="1" thickBot="1" x14ac:dyDescent="0.25">
      <c r="A94" s="728"/>
      <c r="B94" s="728"/>
      <c r="C94" s="357" t="s">
        <v>3</v>
      </c>
      <c r="E94" s="408"/>
    </row>
    <row r="95" spans="1:7" s="464" customFormat="1" ht="21.75" thickBot="1" x14ac:dyDescent="0.25">
      <c r="A95" s="383" t="s">
        <v>4</v>
      </c>
      <c r="B95" s="384" t="s">
        <v>165</v>
      </c>
      <c r="C95" s="382" t="s">
        <v>454</v>
      </c>
      <c r="E95" s="408"/>
    </row>
    <row r="96" spans="1:7" s="464" customFormat="1" ht="12.75" customHeight="1" thickBot="1" x14ac:dyDescent="0.25">
      <c r="A96" s="359"/>
      <c r="B96" s="362" t="s">
        <v>6</v>
      </c>
      <c r="C96" s="360" t="s">
        <v>7</v>
      </c>
      <c r="E96" s="408"/>
    </row>
    <row r="97" spans="1:5" s="468" customFormat="1" ht="12.75" customHeight="1" thickBot="1" x14ac:dyDescent="0.25">
      <c r="A97" s="45">
        <v>1</v>
      </c>
      <c r="B97" s="62" t="s">
        <v>455</v>
      </c>
      <c r="C97" s="63">
        <v>463858996</v>
      </c>
      <c r="E97" s="408"/>
    </row>
    <row r="98" spans="1:5" ht="12.75" customHeight="1" x14ac:dyDescent="0.2">
      <c r="A98" s="33" t="s">
        <v>9</v>
      </c>
      <c r="B98" s="96" t="s">
        <v>167</v>
      </c>
      <c r="C98" s="97">
        <v>73907123</v>
      </c>
      <c r="E98" s="408"/>
    </row>
    <row r="99" spans="1:5" ht="12.75" customHeight="1" x14ac:dyDescent="0.2">
      <c r="A99" s="17" t="s">
        <v>11</v>
      </c>
      <c r="B99" s="66" t="s">
        <v>168</v>
      </c>
      <c r="C99" s="29">
        <v>11841359</v>
      </c>
      <c r="E99" s="408"/>
    </row>
    <row r="100" spans="1:5" ht="12.75" customHeight="1" x14ac:dyDescent="0.2">
      <c r="A100" s="17" t="s">
        <v>13</v>
      </c>
      <c r="B100" s="66" t="s">
        <v>169</v>
      </c>
      <c r="C100" s="29">
        <v>189790183</v>
      </c>
      <c r="E100" s="408"/>
    </row>
    <row r="101" spans="1:5" ht="12.75" customHeight="1" x14ac:dyDescent="0.2">
      <c r="A101" s="17" t="s">
        <v>15</v>
      </c>
      <c r="B101" s="363" t="s">
        <v>170</v>
      </c>
      <c r="C101" s="29">
        <v>21973000</v>
      </c>
      <c r="E101" s="408"/>
    </row>
    <row r="102" spans="1:5" ht="12.75" customHeight="1" x14ac:dyDescent="0.2">
      <c r="A102" s="17" t="s">
        <v>17</v>
      </c>
      <c r="B102" s="363" t="s">
        <v>171</v>
      </c>
      <c r="C102" s="29">
        <v>166347331</v>
      </c>
      <c r="E102" s="408"/>
    </row>
    <row r="103" spans="1:5" ht="12.75" customHeight="1" x14ac:dyDescent="0.2">
      <c r="A103" s="17" t="s">
        <v>19</v>
      </c>
      <c r="B103" s="66" t="s">
        <v>172</v>
      </c>
      <c r="C103" s="29"/>
      <c r="E103" s="408"/>
    </row>
    <row r="104" spans="1:5" ht="12.75" customHeight="1" x14ac:dyDescent="0.2">
      <c r="A104" s="17" t="s">
        <v>21</v>
      </c>
      <c r="B104" s="70" t="s">
        <v>173</v>
      </c>
      <c r="C104" s="29">
        <v>50491195</v>
      </c>
      <c r="E104" s="408"/>
    </row>
    <row r="105" spans="1:5" ht="12.75" customHeight="1" x14ac:dyDescent="0.2">
      <c r="A105" s="17" t="s">
        <v>23</v>
      </c>
      <c r="B105" s="70" t="s">
        <v>174</v>
      </c>
      <c r="C105" s="29"/>
      <c r="E105" s="408"/>
    </row>
    <row r="106" spans="1:5" ht="12.75" customHeight="1" x14ac:dyDescent="0.2">
      <c r="A106" s="17" t="s">
        <v>25</v>
      </c>
      <c r="B106" s="364" t="s">
        <v>175</v>
      </c>
      <c r="C106" s="29"/>
      <c r="E106" s="408"/>
    </row>
    <row r="107" spans="1:5" ht="12.75" customHeight="1" x14ac:dyDescent="0.2">
      <c r="A107" s="17" t="s">
        <v>27</v>
      </c>
      <c r="B107" s="70" t="s">
        <v>176</v>
      </c>
      <c r="C107" s="29"/>
      <c r="E107" s="408"/>
    </row>
    <row r="108" spans="1:5" ht="12.75" customHeight="1" x14ac:dyDescent="0.2">
      <c r="A108" s="17" t="s">
        <v>29</v>
      </c>
      <c r="B108" s="70" t="s">
        <v>177</v>
      </c>
      <c r="C108" s="29"/>
      <c r="E108" s="408"/>
    </row>
    <row r="109" spans="1:5" ht="12.75" customHeight="1" x14ac:dyDescent="0.2">
      <c r="A109" s="17" t="s">
        <v>31</v>
      </c>
      <c r="B109" s="364" t="s">
        <v>178</v>
      </c>
      <c r="C109" s="29">
        <v>3746136</v>
      </c>
      <c r="E109" s="408"/>
    </row>
    <row r="110" spans="1:5" ht="12.75" customHeight="1" x14ac:dyDescent="0.2">
      <c r="A110" s="17" t="s">
        <v>33</v>
      </c>
      <c r="B110" s="364" t="s">
        <v>179</v>
      </c>
      <c r="C110" s="29"/>
      <c r="E110" s="408"/>
    </row>
    <row r="111" spans="1:5" ht="12.75" customHeight="1" x14ac:dyDescent="0.2">
      <c r="A111" s="17" t="s">
        <v>35</v>
      </c>
      <c r="B111" s="70" t="s">
        <v>180</v>
      </c>
      <c r="C111" s="29"/>
      <c r="E111" s="408"/>
    </row>
    <row r="112" spans="1:5" ht="12.75" customHeight="1" x14ac:dyDescent="0.2">
      <c r="A112" s="17" t="s">
        <v>181</v>
      </c>
      <c r="B112" s="70" t="s">
        <v>182</v>
      </c>
      <c r="C112" s="29"/>
      <c r="E112" s="408"/>
    </row>
    <row r="113" spans="1:5" ht="12.75" customHeight="1" x14ac:dyDescent="0.2">
      <c r="A113" s="17" t="s">
        <v>38</v>
      </c>
      <c r="B113" s="70" t="s">
        <v>183</v>
      </c>
      <c r="C113" s="29"/>
      <c r="E113" s="408"/>
    </row>
    <row r="114" spans="1:5" ht="12.75" customHeight="1" x14ac:dyDescent="0.2">
      <c r="A114" s="17" t="s">
        <v>40</v>
      </c>
      <c r="B114" s="70" t="s">
        <v>184</v>
      </c>
      <c r="C114" s="29">
        <v>94110000</v>
      </c>
      <c r="E114" s="408"/>
    </row>
    <row r="115" spans="1:5" ht="12.75" customHeight="1" x14ac:dyDescent="0.2">
      <c r="A115" s="17" t="s">
        <v>42</v>
      </c>
      <c r="B115" s="70" t="s">
        <v>185</v>
      </c>
      <c r="C115" s="29">
        <v>18000000</v>
      </c>
      <c r="E115" s="408"/>
    </row>
    <row r="116" spans="1:5" ht="12.75" customHeight="1" x14ac:dyDescent="0.2">
      <c r="A116" s="17" t="s">
        <v>44</v>
      </c>
      <c r="B116" s="73" t="s">
        <v>186</v>
      </c>
      <c r="C116" s="25">
        <v>8000000</v>
      </c>
      <c r="E116" s="408"/>
    </row>
    <row r="117" spans="1:5" ht="12.75" customHeight="1" thickBot="1" x14ac:dyDescent="0.25">
      <c r="A117" s="44" t="s">
        <v>46</v>
      </c>
      <c r="B117" s="76" t="s">
        <v>187</v>
      </c>
      <c r="C117" s="92">
        <v>10000000</v>
      </c>
      <c r="E117" s="408"/>
    </row>
    <row r="118" spans="1:5" ht="12.75" customHeight="1" thickBot="1" x14ac:dyDescent="0.25">
      <c r="A118" s="45" t="s">
        <v>48</v>
      </c>
      <c r="B118" s="64" t="s">
        <v>456</v>
      </c>
      <c r="C118" s="65">
        <v>208088000</v>
      </c>
      <c r="E118" s="408"/>
    </row>
    <row r="119" spans="1:5" ht="12.75" customHeight="1" x14ac:dyDescent="0.2">
      <c r="A119" s="17">
        <v>23</v>
      </c>
      <c r="B119" s="66" t="s">
        <v>189</v>
      </c>
      <c r="C119" s="19">
        <v>95278000</v>
      </c>
      <c r="E119" s="408"/>
    </row>
    <row r="120" spans="1:5" ht="12.75" customHeight="1" x14ac:dyDescent="0.2">
      <c r="A120" s="17" t="s">
        <v>51</v>
      </c>
      <c r="B120" s="67" t="s">
        <v>190</v>
      </c>
      <c r="C120" s="19">
        <v>3500000</v>
      </c>
      <c r="E120" s="408"/>
    </row>
    <row r="121" spans="1:5" ht="12.75" customHeight="1" x14ac:dyDescent="0.2">
      <c r="A121" s="17" t="s">
        <v>53</v>
      </c>
      <c r="B121" s="67" t="s">
        <v>191</v>
      </c>
      <c r="C121" s="25">
        <v>103310000</v>
      </c>
      <c r="E121" s="408"/>
    </row>
    <row r="122" spans="1:5" ht="12.75" customHeight="1" x14ac:dyDescent="0.2">
      <c r="A122" s="17" t="s">
        <v>55</v>
      </c>
      <c r="B122" s="67" t="s">
        <v>192</v>
      </c>
      <c r="C122" s="68">
        <v>99500000</v>
      </c>
      <c r="E122" s="408"/>
    </row>
    <row r="123" spans="1:5" ht="12.75" customHeight="1" x14ac:dyDescent="0.2">
      <c r="A123" s="17" t="s">
        <v>57</v>
      </c>
      <c r="B123" s="21" t="s">
        <v>193</v>
      </c>
      <c r="C123" s="68">
        <v>9500000</v>
      </c>
      <c r="E123" s="408"/>
    </row>
    <row r="124" spans="1:5" ht="12.75" customHeight="1" x14ac:dyDescent="0.2">
      <c r="A124" s="17" t="s">
        <v>59</v>
      </c>
      <c r="B124" s="20" t="s">
        <v>194</v>
      </c>
      <c r="C124" s="68"/>
      <c r="E124" s="408"/>
    </row>
    <row r="125" spans="1:5" ht="12.75" customHeight="1" x14ac:dyDescent="0.2">
      <c r="A125" s="17" t="s">
        <v>61</v>
      </c>
      <c r="B125" s="69" t="s">
        <v>195</v>
      </c>
      <c r="C125" s="68"/>
      <c r="E125" s="408"/>
    </row>
    <row r="126" spans="1:5" ht="12.75" customHeight="1" x14ac:dyDescent="0.2">
      <c r="A126" s="17" t="s">
        <v>63</v>
      </c>
      <c r="B126" s="70" t="s">
        <v>177</v>
      </c>
      <c r="C126" s="68"/>
      <c r="E126" s="408"/>
    </row>
    <row r="127" spans="1:5" ht="12.75" customHeight="1" x14ac:dyDescent="0.2">
      <c r="A127" s="17" t="s">
        <v>196</v>
      </c>
      <c r="B127" s="70" t="s">
        <v>197</v>
      </c>
      <c r="C127" s="68"/>
      <c r="E127" s="408"/>
    </row>
    <row r="128" spans="1:5" ht="12.75" customHeight="1" x14ac:dyDescent="0.2">
      <c r="A128" s="17" t="s">
        <v>66</v>
      </c>
      <c r="B128" s="70" t="s">
        <v>198</v>
      </c>
      <c r="C128" s="68"/>
      <c r="E128" s="408"/>
    </row>
    <row r="129" spans="1:11" ht="12.75" customHeight="1" x14ac:dyDescent="0.2">
      <c r="A129" s="17" t="s">
        <v>68</v>
      </c>
      <c r="B129" s="70" t="s">
        <v>180</v>
      </c>
      <c r="C129" s="68"/>
      <c r="E129" s="408"/>
    </row>
    <row r="130" spans="1:11" ht="12.75" customHeight="1" x14ac:dyDescent="0.2">
      <c r="A130" s="17" t="s">
        <v>70</v>
      </c>
      <c r="B130" s="70" t="s">
        <v>199</v>
      </c>
      <c r="C130" s="68"/>
      <c r="E130" s="408"/>
    </row>
    <row r="131" spans="1:11" ht="12.75" customHeight="1" thickBot="1" x14ac:dyDescent="0.25">
      <c r="A131" s="17">
        <v>35</v>
      </c>
      <c r="B131" s="70" t="s">
        <v>200</v>
      </c>
      <c r="C131" s="71">
        <v>9500000</v>
      </c>
      <c r="E131" s="408"/>
    </row>
    <row r="132" spans="1:11" ht="12.75" customHeight="1" thickBot="1" x14ac:dyDescent="0.25">
      <c r="A132" s="390">
        <v>36</v>
      </c>
      <c r="B132" s="394" t="s">
        <v>201</v>
      </c>
      <c r="C132" s="395">
        <v>671946996</v>
      </c>
      <c r="E132" s="408"/>
    </row>
    <row r="133" spans="1:11" ht="12.75" customHeight="1" thickBot="1" x14ac:dyDescent="0.25">
      <c r="A133" s="45">
        <v>37</v>
      </c>
      <c r="B133" s="72" t="s">
        <v>202</v>
      </c>
      <c r="C133" s="15">
        <v>0</v>
      </c>
      <c r="E133" s="408"/>
    </row>
    <row r="134" spans="1:11" s="468" customFormat="1" ht="12.75" customHeight="1" x14ac:dyDescent="0.2">
      <c r="A134" s="17">
        <v>38</v>
      </c>
      <c r="B134" s="67" t="s">
        <v>203</v>
      </c>
      <c r="C134" s="68"/>
      <c r="E134" s="408"/>
    </row>
    <row r="135" spans="1:11" ht="12.75" customHeight="1" x14ac:dyDescent="0.2">
      <c r="A135" s="17" t="s">
        <v>80</v>
      </c>
      <c r="B135" s="67" t="s">
        <v>204</v>
      </c>
      <c r="C135" s="68"/>
      <c r="E135" s="408"/>
    </row>
    <row r="136" spans="1:11" ht="12.75" customHeight="1" thickBot="1" x14ac:dyDescent="0.25">
      <c r="A136" s="17" t="s">
        <v>82</v>
      </c>
      <c r="B136" s="67" t="s">
        <v>205</v>
      </c>
      <c r="C136" s="68"/>
      <c r="E136" s="408"/>
    </row>
    <row r="137" spans="1:11" ht="12.75" customHeight="1" thickBot="1" x14ac:dyDescent="0.25">
      <c r="A137" s="45">
        <v>41</v>
      </c>
      <c r="B137" s="72" t="s">
        <v>206</v>
      </c>
      <c r="C137" s="15">
        <v>0</v>
      </c>
      <c r="E137" s="408"/>
    </row>
    <row r="138" spans="1:11" ht="12.75" customHeight="1" x14ac:dyDescent="0.2">
      <c r="A138" s="17">
        <v>42</v>
      </c>
      <c r="B138" s="73" t="s">
        <v>207</v>
      </c>
      <c r="C138" s="68"/>
      <c r="E138" s="408"/>
    </row>
    <row r="139" spans="1:11" ht="12.75" customHeight="1" x14ac:dyDescent="0.2">
      <c r="A139" s="17">
        <v>43</v>
      </c>
      <c r="B139" s="73" t="s">
        <v>208</v>
      </c>
      <c r="C139" s="68"/>
      <c r="E139" s="408"/>
    </row>
    <row r="140" spans="1:11" ht="12.75" customHeight="1" x14ac:dyDescent="0.2">
      <c r="A140" s="17" t="s">
        <v>89</v>
      </c>
      <c r="B140" s="73" t="s">
        <v>209</v>
      </c>
      <c r="C140" s="68"/>
      <c r="E140" s="408"/>
    </row>
    <row r="141" spans="1:11" ht="12.75" customHeight="1" x14ac:dyDescent="0.2">
      <c r="A141" s="17" t="s">
        <v>91</v>
      </c>
      <c r="B141" s="73" t="s">
        <v>210</v>
      </c>
      <c r="C141" s="68"/>
      <c r="E141" s="408"/>
    </row>
    <row r="142" spans="1:11" ht="12.75" customHeight="1" x14ac:dyDescent="0.2">
      <c r="A142" s="17" t="s">
        <v>93</v>
      </c>
      <c r="B142" s="74" t="s">
        <v>211</v>
      </c>
      <c r="C142" s="71"/>
      <c r="E142" s="408"/>
    </row>
    <row r="143" spans="1:11" s="468" customFormat="1" ht="12.75" customHeight="1" thickBot="1" x14ac:dyDescent="0.25">
      <c r="A143" s="17">
        <v>47</v>
      </c>
      <c r="B143" s="76" t="s">
        <v>212</v>
      </c>
      <c r="C143" s="77"/>
      <c r="E143" s="408"/>
    </row>
    <row r="144" spans="1:11" ht="12.75" customHeight="1" thickBot="1" x14ac:dyDescent="0.25">
      <c r="A144" s="45">
        <v>48</v>
      </c>
      <c r="B144" s="72" t="s">
        <v>213</v>
      </c>
      <c r="C144" s="27">
        <v>507370189</v>
      </c>
      <c r="E144" s="408"/>
      <c r="K144" s="469"/>
    </row>
    <row r="145" spans="1:5" ht="12.75" customHeight="1" x14ac:dyDescent="0.2">
      <c r="A145" s="17">
        <v>49</v>
      </c>
      <c r="B145" s="73" t="s">
        <v>214</v>
      </c>
      <c r="C145" s="68"/>
      <c r="E145" s="408"/>
    </row>
    <row r="146" spans="1:5" ht="12.75" customHeight="1" x14ac:dyDescent="0.2">
      <c r="A146" s="17" t="s">
        <v>100</v>
      </c>
      <c r="B146" s="73" t="s">
        <v>215</v>
      </c>
      <c r="C146" s="68">
        <v>10369844</v>
      </c>
      <c r="E146" s="408"/>
    </row>
    <row r="147" spans="1:5" ht="12.75" customHeight="1" x14ac:dyDescent="0.2">
      <c r="A147" s="17" t="s">
        <v>102</v>
      </c>
      <c r="B147" s="73" t="s">
        <v>457</v>
      </c>
      <c r="C147" s="68">
        <v>497000345</v>
      </c>
      <c r="E147" s="408"/>
    </row>
    <row r="148" spans="1:5" s="468" customFormat="1" ht="12.75" customHeight="1" x14ac:dyDescent="0.2">
      <c r="A148" s="17">
        <v>52</v>
      </c>
      <c r="B148" s="74" t="s">
        <v>216</v>
      </c>
      <c r="C148" s="71"/>
      <c r="E148" s="408"/>
    </row>
    <row r="149" spans="1:5" s="468" customFormat="1" ht="12.75" customHeight="1" thickBot="1" x14ac:dyDescent="0.25">
      <c r="A149" s="75">
        <v>53</v>
      </c>
      <c r="B149" s="76" t="s">
        <v>217</v>
      </c>
      <c r="C149" s="77"/>
      <c r="E149" s="408"/>
    </row>
    <row r="150" spans="1:5" s="468" customFormat="1" ht="12.75" customHeight="1" thickBot="1" x14ac:dyDescent="0.25">
      <c r="A150" s="45">
        <v>54</v>
      </c>
      <c r="B150" s="72" t="s">
        <v>218</v>
      </c>
      <c r="C150" s="78">
        <v>0</v>
      </c>
      <c r="E150" s="408"/>
    </row>
    <row r="151" spans="1:5" s="468" customFormat="1" ht="12.75" customHeight="1" x14ac:dyDescent="0.2">
      <c r="A151" s="17">
        <v>55</v>
      </c>
      <c r="B151" s="73" t="s">
        <v>219</v>
      </c>
      <c r="C151" s="68"/>
      <c r="E151" s="408"/>
    </row>
    <row r="152" spans="1:5" s="468" customFormat="1" ht="12.75" customHeight="1" x14ac:dyDescent="0.2">
      <c r="A152" s="17" t="s">
        <v>111</v>
      </c>
      <c r="B152" s="73" t="s">
        <v>220</v>
      </c>
      <c r="C152" s="68"/>
      <c r="E152" s="408"/>
    </row>
    <row r="153" spans="1:5" s="468" customFormat="1" ht="12.75" customHeight="1" x14ac:dyDescent="0.2">
      <c r="A153" s="17" t="s">
        <v>113</v>
      </c>
      <c r="B153" s="73" t="s">
        <v>221</v>
      </c>
      <c r="C153" s="68"/>
      <c r="E153" s="408"/>
    </row>
    <row r="154" spans="1:5" s="468" customFormat="1" ht="12.75" customHeight="1" x14ac:dyDescent="0.2">
      <c r="A154" s="17" t="s">
        <v>115</v>
      </c>
      <c r="B154" s="73" t="s">
        <v>222</v>
      </c>
      <c r="C154" s="68"/>
      <c r="E154" s="408"/>
    </row>
    <row r="155" spans="1:5" ht="12.75" customHeight="1" thickBot="1" x14ac:dyDescent="0.25">
      <c r="A155" s="44">
        <v>59</v>
      </c>
      <c r="B155" s="74" t="s">
        <v>223</v>
      </c>
      <c r="C155" s="68"/>
      <c r="E155" s="408"/>
    </row>
    <row r="156" spans="1:5" ht="12.75" customHeight="1" thickBot="1" x14ac:dyDescent="0.25">
      <c r="A156" s="45">
        <v>60</v>
      </c>
      <c r="B156" s="72" t="s">
        <v>224</v>
      </c>
      <c r="C156" s="79"/>
      <c r="E156" s="408"/>
    </row>
    <row r="157" spans="1:5" ht="12.75" customHeight="1" thickBot="1" x14ac:dyDescent="0.25">
      <c r="A157" s="45">
        <v>61</v>
      </c>
      <c r="B157" s="72" t="s">
        <v>225</v>
      </c>
      <c r="C157" s="79"/>
      <c r="E157" s="408"/>
    </row>
    <row r="158" spans="1:5" ht="12.75" customHeight="1" thickBot="1" x14ac:dyDescent="0.25">
      <c r="A158" s="390">
        <v>62</v>
      </c>
      <c r="B158" s="394" t="s">
        <v>226</v>
      </c>
      <c r="C158" s="396">
        <v>507370189</v>
      </c>
      <c r="E158" s="408"/>
    </row>
    <row r="159" spans="1:5" ht="12.75" customHeight="1" thickBot="1" x14ac:dyDescent="0.25">
      <c r="A159" s="390" t="s">
        <v>123</v>
      </c>
      <c r="B159" s="397" t="s">
        <v>227</v>
      </c>
      <c r="C159" s="396">
        <v>1179317185</v>
      </c>
      <c r="E159" s="408"/>
    </row>
    <row r="160" spans="1:5" ht="12.75" customHeight="1" thickBot="1" x14ac:dyDescent="0.25">
      <c r="C160" s="367">
        <v>0</v>
      </c>
      <c r="E160" s="408"/>
    </row>
    <row r="161" spans="1:5" ht="12.75" customHeight="1" thickBot="1" x14ac:dyDescent="0.25">
      <c r="A161" s="730" t="s">
        <v>458</v>
      </c>
      <c r="B161" s="731"/>
      <c r="C161" s="368">
        <v>17</v>
      </c>
      <c r="E161" s="408"/>
    </row>
    <row r="162" spans="1:5" ht="12.75" customHeight="1" thickBot="1" x14ac:dyDescent="0.25">
      <c r="A162" s="730" t="s">
        <v>459</v>
      </c>
      <c r="B162" s="731"/>
      <c r="C162" s="368">
        <v>2</v>
      </c>
      <c r="E162" s="408"/>
    </row>
    <row r="163" spans="1:5" ht="12.75" customHeight="1" thickBot="1" x14ac:dyDescent="0.25">
      <c r="A163" s="369"/>
      <c r="B163" s="370"/>
      <c r="C163" s="369"/>
      <c r="E163" s="408"/>
    </row>
    <row r="164" spans="1:5" ht="14.25" x14ac:dyDescent="0.2">
      <c r="A164" s="724" t="s">
        <v>383</v>
      </c>
      <c r="B164" s="725"/>
      <c r="C164" s="378" t="s">
        <v>452</v>
      </c>
      <c r="E164" s="408"/>
    </row>
    <row r="165" spans="1:5" ht="15" thickBot="1" x14ac:dyDescent="0.25">
      <c r="A165" s="726" t="s">
        <v>463</v>
      </c>
      <c r="B165" s="727"/>
      <c r="C165" s="379" t="s">
        <v>462</v>
      </c>
      <c r="E165" s="408"/>
    </row>
    <row r="166" spans="1:5" ht="12.75" customHeight="1" thickBot="1" x14ac:dyDescent="0.25">
      <c r="A166" s="377"/>
      <c r="B166" s="377"/>
      <c r="C166" s="376" t="s">
        <v>3</v>
      </c>
      <c r="E166" s="408"/>
    </row>
    <row r="167" spans="1:5" ht="24.75" thickBot="1" x14ac:dyDescent="0.25">
      <c r="A167" s="385" t="s">
        <v>4</v>
      </c>
      <c r="B167" s="384" t="s">
        <v>5</v>
      </c>
      <c r="C167" s="386" t="s">
        <v>454</v>
      </c>
      <c r="E167" s="408"/>
    </row>
    <row r="168" spans="1:5" ht="12.75" customHeight="1" thickBot="1" x14ac:dyDescent="0.25">
      <c r="A168" s="375"/>
      <c r="B168" s="361" t="s">
        <v>6</v>
      </c>
      <c r="C168" s="360" t="s">
        <v>7</v>
      </c>
      <c r="E168" s="408"/>
    </row>
    <row r="169" spans="1:5" ht="12.75" customHeight="1" thickBot="1" x14ac:dyDescent="0.25">
      <c r="A169" s="13">
        <v>1</v>
      </c>
      <c r="B169" s="14" t="s">
        <v>8</v>
      </c>
      <c r="C169" s="15">
        <v>322705176</v>
      </c>
      <c r="E169" s="408"/>
    </row>
    <row r="170" spans="1:5" ht="12.75" customHeight="1" x14ac:dyDescent="0.2">
      <c r="A170" s="17" t="s">
        <v>9</v>
      </c>
      <c r="B170" s="18" t="s">
        <v>10</v>
      </c>
      <c r="C170" s="19">
        <v>73498900</v>
      </c>
      <c r="E170" s="408"/>
    </row>
    <row r="171" spans="1:5" ht="12.75" customHeight="1" x14ac:dyDescent="0.2">
      <c r="A171" s="17" t="s">
        <v>11</v>
      </c>
      <c r="B171" s="20" t="s">
        <v>12</v>
      </c>
      <c r="C171" s="19">
        <v>109823636</v>
      </c>
      <c r="E171" s="408"/>
    </row>
    <row r="172" spans="1:5" ht="12.75" customHeight="1" x14ac:dyDescent="0.2">
      <c r="A172" s="17" t="s">
        <v>13</v>
      </c>
      <c r="B172" s="20" t="s">
        <v>14</v>
      </c>
      <c r="C172" s="19">
        <v>60407500</v>
      </c>
      <c r="E172" s="408"/>
    </row>
    <row r="173" spans="1:5" ht="12.75" customHeight="1" x14ac:dyDescent="0.2">
      <c r="A173" s="17" t="s">
        <v>15</v>
      </c>
      <c r="B173" s="20" t="s">
        <v>16</v>
      </c>
      <c r="C173" s="19">
        <v>64410577</v>
      </c>
      <c r="E173" s="408"/>
    </row>
    <row r="174" spans="1:5" ht="12.75" customHeight="1" x14ac:dyDescent="0.2">
      <c r="A174" s="17" t="s">
        <v>17</v>
      </c>
      <c r="B174" s="20" t="s">
        <v>18</v>
      </c>
      <c r="C174" s="19">
        <v>5291283</v>
      </c>
      <c r="E174" s="408"/>
    </row>
    <row r="175" spans="1:5" ht="12.75" customHeight="1" x14ac:dyDescent="0.2">
      <c r="A175" s="17" t="s">
        <v>19</v>
      </c>
      <c r="B175" s="20" t="s">
        <v>20</v>
      </c>
      <c r="C175" s="19">
        <v>4543552</v>
      </c>
      <c r="E175" s="408"/>
    </row>
    <row r="176" spans="1:5" ht="12.75" customHeight="1" x14ac:dyDescent="0.2">
      <c r="A176" s="17" t="s">
        <v>21</v>
      </c>
      <c r="B176" s="21" t="s">
        <v>22</v>
      </c>
      <c r="C176" s="19">
        <v>0</v>
      </c>
      <c r="E176" s="408"/>
    </row>
    <row r="177" spans="1:5" ht="12.75" customHeight="1" x14ac:dyDescent="0.2">
      <c r="A177" s="17" t="s">
        <v>23</v>
      </c>
      <c r="B177" s="21" t="s">
        <v>24</v>
      </c>
      <c r="C177" s="22">
        <v>0</v>
      </c>
      <c r="E177" s="408"/>
    </row>
    <row r="178" spans="1:5" ht="12.75" customHeight="1" x14ac:dyDescent="0.2">
      <c r="A178" s="17" t="s">
        <v>25</v>
      </c>
      <c r="B178" s="23" t="s">
        <v>26</v>
      </c>
      <c r="C178" s="24">
        <v>317975448</v>
      </c>
      <c r="E178" s="408"/>
    </row>
    <row r="179" spans="1:5" ht="12.75" customHeight="1" x14ac:dyDescent="0.2">
      <c r="A179" s="17" t="s">
        <v>27</v>
      </c>
      <c r="B179" s="18" t="s">
        <v>28</v>
      </c>
      <c r="C179" s="19">
        <v>0</v>
      </c>
      <c r="E179" s="408"/>
    </row>
    <row r="180" spans="1:5" ht="12.75" customHeight="1" x14ac:dyDescent="0.2">
      <c r="A180" s="17" t="s">
        <v>29</v>
      </c>
      <c r="B180" s="20" t="s">
        <v>30</v>
      </c>
      <c r="C180" s="19">
        <v>0</v>
      </c>
      <c r="E180" s="408"/>
    </row>
    <row r="181" spans="1:5" ht="12.75" customHeight="1" x14ac:dyDescent="0.2">
      <c r="A181" s="17" t="s">
        <v>31</v>
      </c>
      <c r="B181" s="20" t="s">
        <v>32</v>
      </c>
      <c r="C181" s="19">
        <v>0</v>
      </c>
      <c r="E181" s="408"/>
    </row>
    <row r="182" spans="1:5" ht="12.75" customHeight="1" x14ac:dyDescent="0.2">
      <c r="A182" s="17" t="s">
        <v>33</v>
      </c>
      <c r="B182" s="20" t="s">
        <v>34</v>
      </c>
      <c r="C182" s="19">
        <v>4729728</v>
      </c>
      <c r="E182" s="408"/>
    </row>
    <row r="183" spans="1:5" ht="12.75" customHeight="1" thickBot="1" x14ac:dyDescent="0.25">
      <c r="A183" s="17" t="s">
        <v>35</v>
      </c>
      <c r="B183" s="21" t="s">
        <v>36</v>
      </c>
      <c r="C183" s="19">
        <v>0</v>
      </c>
      <c r="E183" s="408"/>
    </row>
    <row r="184" spans="1:5" ht="12.75" customHeight="1" thickBot="1" x14ac:dyDescent="0.25">
      <c r="A184" s="13">
        <v>16</v>
      </c>
      <c r="B184" s="14" t="s">
        <v>37</v>
      </c>
      <c r="C184" s="15">
        <v>74964450</v>
      </c>
      <c r="E184" s="408"/>
    </row>
    <row r="185" spans="1:5" ht="12.75" customHeight="1" x14ac:dyDescent="0.2">
      <c r="A185" s="17" t="s">
        <v>38</v>
      </c>
      <c r="B185" s="18" t="s">
        <v>39</v>
      </c>
      <c r="C185" s="19">
        <v>0</v>
      </c>
      <c r="E185" s="408"/>
    </row>
    <row r="186" spans="1:5" ht="12.75" customHeight="1" x14ac:dyDescent="0.2">
      <c r="A186" s="17" t="s">
        <v>40</v>
      </c>
      <c r="B186" s="20" t="s">
        <v>41</v>
      </c>
      <c r="C186" s="25">
        <v>0</v>
      </c>
      <c r="E186" s="408"/>
    </row>
    <row r="187" spans="1:5" ht="12.75" customHeight="1" x14ac:dyDescent="0.2">
      <c r="A187" s="17" t="s">
        <v>42</v>
      </c>
      <c r="B187" s="20" t="s">
        <v>43</v>
      </c>
      <c r="C187" s="25">
        <v>0</v>
      </c>
      <c r="E187" s="408"/>
    </row>
    <row r="188" spans="1:5" ht="12.75" customHeight="1" x14ac:dyDescent="0.2">
      <c r="A188" s="17" t="s">
        <v>44</v>
      </c>
      <c r="B188" s="20" t="s">
        <v>45</v>
      </c>
      <c r="C188" s="25">
        <v>0</v>
      </c>
      <c r="E188" s="408"/>
    </row>
    <row r="189" spans="1:5" ht="12.75" customHeight="1" x14ac:dyDescent="0.2">
      <c r="A189" s="17" t="s">
        <v>46</v>
      </c>
      <c r="B189" s="20" t="s">
        <v>47</v>
      </c>
      <c r="C189" s="25">
        <v>74964450</v>
      </c>
      <c r="E189" s="408"/>
    </row>
    <row r="190" spans="1:5" ht="12.75" customHeight="1" thickBot="1" x14ac:dyDescent="0.25">
      <c r="A190" s="17" t="s">
        <v>48</v>
      </c>
      <c r="B190" s="21" t="s">
        <v>49</v>
      </c>
      <c r="C190" s="25">
        <v>74964450</v>
      </c>
      <c r="E190" s="408"/>
    </row>
    <row r="191" spans="1:5" ht="12.75" customHeight="1" thickBot="1" x14ac:dyDescent="0.25">
      <c r="A191" s="13">
        <v>23</v>
      </c>
      <c r="B191" s="14" t="s">
        <v>50</v>
      </c>
      <c r="C191" s="27">
        <v>554128790</v>
      </c>
      <c r="E191" s="408"/>
    </row>
    <row r="192" spans="1:5" ht="12.75" customHeight="1" x14ac:dyDescent="0.2">
      <c r="A192" s="17" t="s">
        <v>51</v>
      </c>
      <c r="B192" s="18" t="s">
        <v>52</v>
      </c>
      <c r="C192" s="19">
        <v>3200000</v>
      </c>
      <c r="E192" s="408"/>
    </row>
    <row r="193" spans="1:5" ht="12.75" customHeight="1" x14ac:dyDescent="0.2">
      <c r="A193" s="17" t="s">
        <v>53</v>
      </c>
      <c r="B193" s="20" t="s">
        <v>54</v>
      </c>
      <c r="C193" s="25">
        <v>0</v>
      </c>
      <c r="E193" s="408"/>
    </row>
    <row r="194" spans="1:5" ht="12.75" customHeight="1" x14ac:dyDescent="0.2">
      <c r="A194" s="17" t="s">
        <v>55</v>
      </c>
      <c r="B194" s="20" t="s">
        <v>56</v>
      </c>
      <c r="C194" s="25">
        <v>210000000</v>
      </c>
      <c r="E194" s="408"/>
    </row>
    <row r="195" spans="1:5" ht="12.75" customHeight="1" x14ac:dyDescent="0.2">
      <c r="A195" s="17" t="s">
        <v>57</v>
      </c>
      <c r="B195" s="20" t="s">
        <v>58</v>
      </c>
      <c r="C195" s="25">
        <v>400000</v>
      </c>
      <c r="E195" s="408"/>
    </row>
    <row r="196" spans="1:5" ht="12.75" customHeight="1" x14ac:dyDescent="0.2">
      <c r="A196" s="17" t="s">
        <v>59</v>
      </c>
      <c r="B196" s="20" t="s">
        <v>60</v>
      </c>
      <c r="C196" s="25">
        <v>0</v>
      </c>
      <c r="E196" s="408"/>
    </row>
    <row r="197" spans="1:5" ht="12.75" customHeight="1" x14ac:dyDescent="0.2">
      <c r="A197" s="17" t="s">
        <v>61</v>
      </c>
      <c r="B197" s="20" t="s">
        <v>62</v>
      </c>
      <c r="C197" s="25">
        <v>340228790</v>
      </c>
      <c r="E197" s="408"/>
    </row>
    <row r="198" spans="1:5" ht="12.75" customHeight="1" thickBot="1" x14ac:dyDescent="0.25">
      <c r="A198" s="17" t="s">
        <v>63</v>
      </c>
      <c r="B198" s="28" t="s">
        <v>64</v>
      </c>
      <c r="C198" s="29">
        <v>300000</v>
      </c>
      <c r="E198" s="408"/>
    </row>
    <row r="199" spans="1:5" ht="12.75" customHeight="1" thickBot="1" x14ac:dyDescent="0.25">
      <c r="A199" s="13">
        <v>31</v>
      </c>
      <c r="B199" s="14" t="s">
        <v>65</v>
      </c>
      <c r="C199" s="15">
        <v>93555000</v>
      </c>
      <c r="E199" s="408"/>
    </row>
    <row r="200" spans="1:5" ht="12.75" customHeight="1" x14ac:dyDescent="0.2">
      <c r="A200" s="17" t="s">
        <v>66</v>
      </c>
      <c r="B200" s="18" t="s">
        <v>67</v>
      </c>
      <c r="C200" s="19">
        <v>0</v>
      </c>
      <c r="E200" s="408"/>
    </row>
    <row r="201" spans="1:5" ht="12.75" customHeight="1" x14ac:dyDescent="0.2">
      <c r="A201" s="17" t="s">
        <v>68</v>
      </c>
      <c r="B201" s="20" t="s">
        <v>69</v>
      </c>
      <c r="C201" s="25">
        <v>6700000</v>
      </c>
      <c r="E201" s="408"/>
    </row>
    <row r="202" spans="1:5" ht="12.75" customHeight="1" x14ac:dyDescent="0.2">
      <c r="A202" s="17" t="s">
        <v>70</v>
      </c>
      <c r="B202" s="20" t="s">
        <v>71</v>
      </c>
      <c r="C202" s="25">
        <v>1600000</v>
      </c>
      <c r="E202" s="408"/>
    </row>
    <row r="203" spans="1:5" ht="12.75" customHeight="1" x14ac:dyDescent="0.2">
      <c r="A203" s="17" t="s">
        <v>72</v>
      </c>
      <c r="B203" s="20" t="s">
        <v>73</v>
      </c>
      <c r="C203" s="25">
        <v>13777000</v>
      </c>
      <c r="E203" s="408"/>
    </row>
    <row r="204" spans="1:5" ht="12.75" customHeight="1" x14ac:dyDescent="0.2">
      <c r="A204" s="17" t="s">
        <v>74</v>
      </c>
      <c r="B204" s="20" t="s">
        <v>75</v>
      </c>
      <c r="C204" s="25">
        <v>24040000</v>
      </c>
      <c r="E204" s="408"/>
    </row>
    <row r="205" spans="1:5" ht="12.75" customHeight="1" x14ac:dyDescent="0.2">
      <c r="A205" s="17" t="s">
        <v>76</v>
      </c>
      <c r="B205" s="20" t="s">
        <v>77</v>
      </c>
      <c r="C205" s="25">
        <v>12857000</v>
      </c>
      <c r="E205" s="408"/>
    </row>
    <row r="206" spans="1:5" ht="12.75" customHeight="1" x14ac:dyDescent="0.2">
      <c r="A206" s="17" t="s">
        <v>78</v>
      </c>
      <c r="B206" s="20" t="s">
        <v>79</v>
      </c>
      <c r="C206" s="25">
        <v>33081000</v>
      </c>
      <c r="E206" s="408"/>
    </row>
    <row r="207" spans="1:5" ht="12.75" customHeight="1" x14ac:dyDescent="0.2">
      <c r="A207" s="17" t="s">
        <v>80</v>
      </c>
      <c r="B207" s="20" t="s">
        <v>81</v>
      </c>
      <c r="C207" s="25">
        <v>0</v>
      </c>
      <c r="E207" s="408"/>
    </row>
    <row r="208" spans="1:5" ht="12.75" customHeight="1" x14ac:dyDescent="0.2">
      <c r="A208" s="17" t="s">
        <v>82</v>
      </c>
      <c r="B208" s="20" t="s">
        <v>83</v>
      </c>
      <c r="C208" s="30">
        <v>0</v>
      </c>
      <c r="E208" s="408"/>
    </row>
    <row r="209" spans="1:5" ht="12.75" customHeight="1" x14ac:dyDescent="0.2">
      <c r="A209" s="17" t="s">
        <v>84</v>
      </c>
      <c r="B209" s="21" t="s">
        <v>85</v>
      </c>
      <c r="C209" s="31">
        <v>0</v>
      </c>
      <c r="E209" s="408"/>
    </row>
    <row r="210" spans="1:5" ht="12.75" customHeight="1" thickBot="1" x14ac:dyDescent="0.25">
      <c r="A210" s="17" t="s">
        <v>86</v>
      </c>
      <c r="B210" s="21" t="s">
        <v>87</v>
      </c>
      <c r="C210" s="31">
        <v>1500000</v>
      </c>
      <c r="E210" s="408"/>
    </row>
    <row r="211" spans="1:5" ht="12.75" customHeight="1" thickBot="1" x14ac:dyDescent="0.25">
      <c r="A211" s="13">
        <v>43</v>
      </c>
      <c r="B211" s="14" t="s">
        <v>88</v>
      </c>
      <c r="C211" s="15">
        <v>60000000</v>
      </c>
      <c r="E211" s="408"/>
    </row>
    <row r="212" spans="1:5" ht="12.75" customHeight="1" x14ac:dyDescent="0.2">
      <c r="A212" s="17" t="s">
        <v>89</v>
      </c>
      <c r="B212" s="18" t="s">
        <v>90</v>
      </c>
      <c r="C212" s="32">
        <v>0</v>
      </c>
      <c r="E212" s="408"/>
    </row>
    <row r="213" spans="1:5" ht="12.75" customHeight="1" x14ac:dyDescent="0.2">
      <c r="A213" s="17" t="s">
        <v>91</v>
      </c>
      <c r="B213" s="20" t="s">
        <v>92</v>
      </c>
      <c r="C213" s="30">
        <v>0</v>
      </c>
      <c r="E213" s="408"/>
    </row>
    <row r="214" spans="1:5" ht="12.75" customHeight="1" x14ac:dyDescent="0.2">
      <c r="A214" s="17" t="s">
        <v>93</v>
      </c>
      <c r="B214" s="20" t="s">
        <v>94</v>
      </c>
      <c r="C214" s="30">
        <v>0</v>
      </c>
      <c r="E214" s="408"/>
    </row>
    <row r="215" spans="1:5" ht="12.75" customHeight="1" x14ac:dyDescent="0.2">
      <c r="A215" s="17" t="s">
        <v>95</v>
      </c>
      <c r="B215" s="20" t="s">
        <v>96</v>
      </c>
      <c r="C215" s="30">
        <v>60000000</v>
      </c>
      <c r="E215" s="408"/>
    </row>
    <row r="216" spans="1:5" ht="12.75" customHeight="1" thickBot="1" x14ac:dyDescent="0.25">
      <c r="A216" s="17" t="s">
        <v>97</v>
      </c>
      <c r="B216" s="21" t="s">
        <v>98</v>
      </c>
      <c r="C216" s="31">
        <v>0</v>
      </c>
      <c r="E216" s="408"/>
    </row>
    <row r="217" spans="1:5" ht="12.75" customHeight="1" thickBot="1" x14ac:dyDescent="0.25">
      <c r="A217" s="13">
        <v>49</v>
      </c>
      <c r="B217" s="14" t="s">
        <v>99</v>
      </c>
      <c r="C217" s="15">
        <v>0</v>
      </c>
      <c r="E217" s="408"/>
    </row>
    <row r="218" spans="1:5" ht="12.75" customHeight="1" x14ac:dyDescent="0.2">
      <c r="A218" s="17" t="s">
        <v>100</v>
      </c>
      <c r="B218" s="18" t="s">
        <v>101</v>
      </c>
      <c r="C218" s="19">
        <v>0</v>
      </c>
      <c r="E218" s="408"/>
    </row>
    <row r="219" spans="1:5" ht="12.75" customHeight="1" x14ac:dyDescent="0.2">
      <c r="A219" s="17" t="s">
        <v>102</v>
      </c>
      <c r="B219" s="20" t="s">
        <v>103</v>
      </c>
      <c r="C219" s="25">
        <v>0</v>
      </c>
      <c r="E219" s="408"/>
    </row>
    <row r="220" spans="1:5" ht="12.75" customHeight="1" x14ac:dyDescent="0.2">
      <c r="A220" s="17" t="s">
        <v>104</v>
      </c>
      <c r="B220" s="20" t="s">
        <v>105</v>
      </c>
      <c r="C220" s="25">
        <v>0</v>
      </c>
      <c r="E220" s="408"/>
    </row>
    <row r="221" spans="1:5" ht="12.75" customHeight="1" thickBot="1" x14ac:dyDescent="0.25">
      <c r="A221" s="75" t="s">
        <v>106</v>
      </c>
      <c r="B221" s="40" t="s">
        <v>107</v>
      </c>
      <c r="C221" s="92">
        <v>0</v>
      </c>
      <c r="E221" s="408"/>
    </row>
    <row r="222" spans="1:5" ht="12.75" customHeight="1" thickBot="1" x14ac:dyDescent="0.25">
      <c r="A222" s="13">
        <v>54</v>
      </c>
      <c r="B222" s="38" t="s">
        <v>108</v>
      </c>
      <c r="C222" s="15">
        <v>1511654</v>
      </c>
      <c r="E222" s="408"/>
    </row>
    <row r="223" spans="1:5" ht="12.75" customHeight="1" x14ac:dyDescent="0.2">
      <c r="A223" s="17" t="s">
        <v>109</v>
      </c>
      <c r="B223" s="18" t="s">
        <v>110</v>
      </c>
      <c r="C223" s="30">
        <v>0</v>
      </c>
      <c r="E223" s="408"/>
    </row>
    <row r="224" spans="1:5" ht="12.75" customHeight="1" x14ac:dyDescent="0.2">
      <c r="A224" s="17" t="s">
        <v>111</v>
      </c>
      <c r="B224" s="20" t="s">
        <v>112</v>
      </c>
      <c r="C224" s="30">
        <v>1511654</v>
      </c>
      <c r="E224" s="408"/>
    </row>
    <row r="225" spans="1:5" ht="12.75" customHeight="1" x14ac:dyDescent="0.2">
      <c r="A225" s="17" t="s">
        <v>113</v>
      </c>
      <c r="B225" s="20" t="s">
        <v>114</v>
      </c>
      <c r="C225" s="30">
        <v>0</v>
      </c>
      <c r="E225" s="408"/>
    </row>
    <row r="226" spans="1:5" ht="12.75" customHeight="1" thickBot="1" x14ac:dyDescent="0.25">
      <c r="A226" s="17" t="s">
        <v>115</v>
      </c>
      <c r="B226" s="21" t="s">
        <v>116</v>
      </c>
      <c r="C226" s="30">
        <v>0</v>
      </c>
      <c r="E226" s="408"/>
    </row>
    <row r="227" spans="1:5" ht="12.75" customHeight="1" thickBot="1" x14ac:dyDescent="0.25">
      <c r="A227" s="392">
        <v>59</v>
      </c>
      <c r="B227" s="393" t="s">
        <v>117</v>
      </c>
      <c r="C227" s="389">
        <v>1106865070</v>
      </c>
      <c r="E227" s="408"/>
    </row>
    <row r="228" spans="1:5" ht="12.75" customHeight="1" thickBot="1" x14ac:dyDescent="0.25">
      <c r="A228" s="37">
        <v>60</v>
      </c>
      <c r="B228" s="38" t="s">
        <v>118</v>
      </c>
      <c r="C228" s="15">
        <v>0</v>
      </c>
      <c r="E228" s="408"/>
    </row>
    <row r="229" spans="1:5" ht="12.75" customHeight="1" x14ac:dyDescent="0.2">
      <c r="A229" s="17" t="s">
        <v>119</v>
      </c>
      <c r="B229" s="18" t="s">
        <v>120</v>
      </c>
      <c r="C229" s="30">
        <v>0</v>
      </c>
      <c r="E229" s="408"/>
    </row>
    <row r="230" spans="1:5" ht="12.75" customHeight="1" x14ac:dyDescent="0.2">
      <c r="A230" s="17" t="s">
        <v>121</v>
      </c>
      <c r="B230" s="20" t="s">
        <v>122</v>
      </c>
      <c r="C230" s="30">
        <v>0</v>
      </c>
      <c r="E230" s="408"/>
    </row>
    <row r="231" spans="1:5" ht="12.75" customHeight="1" thickBot="1" x14ac:dyDescent="0.25">
      <c r="A231" s="17" t="s">
        <v>123</v>
      </c>
      <c r="B231" s="39" t="s">
        <v>124</v>
      </c>
      <c r="C231" s="30">
        <v>0</v>
      </c>
      <c r="E231" s="408"/>
    </row>
    <row r="232" spans="1:5" ht="12.75" customHeight="1" thickBot="1" x14ac:dyDescent="0.25">
      <c r="A232" s="37">
        <v>64</v>
      </c>
      <c r="B232" s="38" t="s">
        <v>125</v>
      </c>
      <c r="C232" s="15">
        <v>0</v>
      </c>
      <c r="E232" s="408"/>
    </row>
    <row r="233" spans="1:5" ht="12.75" customHeight="1" x14ac:dyDescent="0.2">
      <c r="A233" s="17" t="s">
        <v>126</v>
      </c>
      <c r="B233" s="18" t="s">
        <v>127</v>
      </c>
      <c r="C233" s="30">
        <v>0</v>
      </c>
      <c r="E233" s="408"/>
    </row>
    <row r="234" spans="1:5" ht="12.75" customHeight="1" x14ac:dyDescent="0.2">
      <c r="A234" s="17" t="s">
        <v>128</v>
      </c>
      <c r="B234" s="20" t="s">
        <v>129</v>
      </c>
      <c r="C234" s="30">
        <v>0</v>
      </c>
      <c r="E234" s="408"/>
    </row>
    <row r="235" spans="1:5" ht="12.75" customHeight="1" x14ac:dyDescent="0.2">
      <c r="A235" s="17" t="s">
        <v>130</v>
      </c>
      <c r="B235" s="21" t="s">
        <v>131</v>
      </c>
      <c r="C235" s="31">
        <v>0</v>
      </c>
      <c r="E235" s="408"/>
    </row>
    <row r="236" spans="1:5" ht="12.75" customHeight="1" thickBot="1" x14ac:dyDescent="0.25">
      <c r="A236" s="17" t="s">
        <v>132</v>
      </c>
      <c r="B236" s="40" t="s">
        <v>133</v>
      </c>
      <c r="C236" s="41">
        <v>0</v>
      </c>
      <c r="E236" s="408"/>
    </row>
    <row r="237" spans="1:5" ht="12.75" customHeight="1" thickBot="1" x14ac:dyDescent="0.25">
      <c r="A237" s="37">
        <v>69</v>
      </c>
      <c r="B237" s="38" t="s">
        <v>134</v>
      </c>
      <c r="C237" s="15">
        <v>72452115</v>
      </c>
      <c r="E237" s="408"/>
    </row>
    <row r="238" spans="1:5" ht="12.75" customHeight="1" x14ac:dyDescent="0.2">
      <c r="A238" s="17" t="s">
        <v>135</v>
      </c>
      <c r="B238" s="42" t="s">
        <v>136</v>
      </c>
      <c r="C238" s="43">
        <v>72452115</v>
      </c>
      <c r="E238" s="408"/>
    </row>
    <row r="239" spans="1:5" ht="12.75" customHeight="1" thickBot="1" x14ac:dyDescent="0.25">
      <c r="A239" s="17" t="s">
        <v>137</v>
      </c>
      <c r="B239" s="40" t="s">
        <v>138</v>
      </c>
      <c r="C239" s="41">
        <v>0</v>
      </c>
      <c r="E239" s="408"/>
    </row>
    <row r="240" spans="1:5" ht="12.75" customHeight="1" thickBot="1" x14ac:dyDescent="0.25">
      <c r="A240" s="37">
        <v>72</v>
      </c>
      <c r="B240" s="38" t="s">
        <v>139</v>
      </c>
      <c r="C240" s="15">
        <v>0</v>
      </c>
      <c r="E240" s="408"/>
    </row>
    <row r="241" spans="1:5" ht="12.75" customHeight="1" x14ac:dyDescent="0.2">
      <c r="A241" s="17" t="s">
        <v>140</v>
      </c>
      <c r="B241" s="18" t="s">
        <v>141</v>
      </c>
      <c r="C241" s="30">
        <v>0</v>
      </c>
      <c r="E241" s="408"/>
    </row>
    <row r="242" spans="1:5" ht="12.75" customHeight="1" x14ac:dyDescent="0.2">
      <c r="A242" s="17" t="s">
        <v>142</v>
      </c>
      <c r="B242" s="20" t="s">
        <v>143</v>
      </c>
      <c r="C242" s="30">
        <v>0</v>
      </c>
      <c r="E242" s="408"/>
    </row>
    <row r="243" spans="1:5" ht="12.75" customHeight="1" thickBot="1" x14ac:dyDescent="0.25">
      <c r="A243" s="44" t="s">
        <v>144</v>
      </c>
      <c r="B243" s="40" t="s">
        <v>145</v>
      </c>
      <c r="C243" s="41">
        <v>0</v>
      </c>
      <c r="E243" s="408"/>
    </row>
    <row r="244" spans="1:5" ht="12.75" customHeight="1" thickBot="1" x14ac:dyDescent="0.25">
      <c r="A244" s="45" t="s">
        <v>146</v>
      </c>
      <c r="B244" s="38" t="s">
        <v>147</v>
      </c>
      <c r="C244" s="15">
        <v>0</v>
      </c>
      <c r="E244" s="408"/>
    </row>
    <row r="245" spans="1:5" ht="12.75" customHeight="1" x14ac:dyDescent="0.2">
      <c r="A245" s="17" t="s">
        <v>148</v>
      </c>
      <c r="B245" s="18" t="s">
        <v>149</v>
      </c>
      <c r="C245" s="30">
        <v>0</v>
      </c>
      <c r="E245" s="408"/>
    </row>
    <row r="246" spans="1:5" ht="12.75" customHeight="1" x14ac:dyDescent="0.2">
      <c r="A246" s="17" t="s">
        <v>150</v>
      </c>
      <c r="B246" s="20" t="s">
        <v>151</v>
      </c>
      <c r="C246" s="30">
        <v>0</v>
      </c>
      <c r="E246" s="408"/>
    </row>
    <row r="247" spans="1:5" ht="12.75" customHeight="1" x14ac:dyDescent="0.2">
      <c r="A247" s="17" t="s">
        <v>152</v>
      </c>
      <c r="B247" s="20" t="s">
        <v>153</v>
      </c>
      <c r="C247" s="30">
        <v>0</v>
      </c>
      <c r="E247" s="408"/>
    </row>
    <row r="248" spans="1:5" ht="12.75" customHeight="1" thickBot="1" x14ac:dyDescent="0.25">
      <c r="A248" s="44" t="s">
        <v>154</v>
      </c>
      <c r="B248" s="21" t="s">
        <v>155</v>
      </c>
      <c r="C248" s="30">
        <v>0</v>
      </c>
      <c r="E248" s="408"/>
    </row>
    <row r="249" spans="1:5" ht="12.75" customHeight="1" thickBot="1" x14ac:dyDescent="0.25">
      <c r="A249" s="45" t="s">
        <v>156</v>
      </c>
      <c r="B249" s="38" t="s">
        <v>157</v>
      </c>
      <c r="C249" s="47">
        <v>0</v>
      </c>
      <c r="E249" s="408"/>
    </row>
    <row r="250" spans="1:5" ht="12.75" customHeight="1" thickBot="1" x14ac:dyDescent="0.25">
      <c r="A250" s="48" t="s">
        <v>158</v>
      </c>
      <c r="B250" s="38" t="s">
        <v>159</v>
      </c>
      <c r="C250" s="47">
        <v>0</v>
      </c>
      <c r="E250" s="408"/>
    </row>
    <row r="251" spans="1:5" ht="12.75" customHeight="1" thickBot="1" x14ac:dyDescent="0.25">
      <c r="A251" s="390" t="s">
        <v>160</v>
      </c>
      <c r="B251" s="391" t="s">
        <v>161</v>
      </c>
      <c r="C251" s="389">
        <v>72452115</v>
      </c>
      <c r="E251" s="408"/>
    </row>
    <row r="252" spans="1:5" ht="12.75" customHeight="1" thickBot="1" x14ac:dyDescent="0.25">
      <c r="A252" s="387" t="s">
        <v>162</v>
      </c>
      <c r="B252" s="388" t="s">
        <v>163</v>
      </c>
      <c r="C252" s="389">
        <v>1179317185</v>
      </c>
      <c r="E252" s="408"/>
    </row>
    <row r="253" spans="1:5" ht="12.75" customHeight="1" thickBot="1" x14ac:dyDescent="0.25">
      <c r="A253" s="369"/>
      <c r="B253" s="370"/>
      <c r="E253" s="408"/>
    </row>
    <row r="254" spans="1:5" ht="14.25" x14ac:dyDescent="0.2">
      <c r="A254" s="724" t="s">
        <v>383</v>
      </c>
      <c r="B254" s="725"/>
      <c r="C254" s="378" t="s">
        <v>452</v>
      </c>
      <c r="E254" s="408"/>
    </row>
    <row r="255" spans="1:5" ht="15" thickBot="1" x14ac:dyDescent="0.25">
      <c r="A255" s="726" t="s">
        <v>463</v>
      </c>
      <c r="B255" s="727"/>
      <c r="C255" s="379" t="s">
        <v>462</v>
      </c>
      <c r="E255" s="408"/>
    </row>
    <row r="256" spans="1:5" ht="12.75" customHeight="1" thickBot="1" x14ac:dyDescent="0.25">
      <c r="A256" s="377"/>
      <c r="B256" s="377"/>
      <c r="C256" s="376" t="s">
        <v>3</v>
      </c>
      <c r="E256" s="408"/>
    </row>
    <row r="257" spans="1:5" ht="24.75" thickBot="1" x14ac:dyDescent="0.25">
      <c r="A257" s="385" t="s">
        <v>4</v>
      </c>
      <c r="B257" s="384" t="s">
        <v>165</v>
      </c>
      <c r="C257" s="386" t="s">
        <v>454</v>
      </c>
      <c r="E257" s="408"/>
    </row>
    <row r="258" spans="1:5" ht="12.75" customHeight="1" thickBot="1" x14ac:dyDescent="0.25">
      <c r="A258" s="375"/>
      <c r="B258" s="362" t="s">
        <v>6</v>
      </c>
      <c r="C258" s="374" t="s">
        <v>7</v>
      </c>
      <c r="E258" s="408"/>
    </row>
    <row r="259" spans="1:5" ht="12.75" customHeight="1" thickBot="1" x14ac:dyDescent="0.25">
      <c r="A259" s="45">
        <v>1</v>
      </c>
      <c r="B259" s="62" t="s">
        <v>455</v>
      </c>
      <c r="C259" s="15">
        <v>463858996</v>
      </c>
      <c r="E259" s="408"/>
    </row>
    <row r="260" spans="1:5" ht="12.75" customHeight="1" x14ac:dyDescent="0.2">
      <c r="A260" s="33" t="s">
        <v>9</v>
      </c>
      <c r="B260" s="96" t="s">
        <v>167</v>
      </c>
      <c r="C260" s="97">
        <v>73907123</v>
      </c>
      <c r="E260" s="408"/>
    </row>
    <row r="261" spans="1:5" ht="12.75" customHeight="1" x14ac:dyDescent="0.2">
      <c r="A261" s="17" t="s">
        <v>11</v>
      </c>
      <c r="B261" s="66" t="s">
        <v>168</v>
      </c>
      <c r="C261" s="25">
        <v>11841359</v>
      </c>
      <c r="E261" s="408"/>
    </row>
    <row r="262" spans="1:5" ht="12.75" customHeight="1" x14ac:dyDescent="0.2">
      <c r="A262" s="17" t="s">
        <v>13</v>
      </c>
      <c r="B262" s="66" t="s">
        <v>169</v>
      </c>
      <c r="C262" s="29">
        <v>189790183</v>
      </c>
      <c r="E262" s="408"/>
    </row>
    <row r="263" spans="1:5" ht="12.75" customHeight="1" x14ac:dyDescent="0.2">
      <c r="A263" s="17" t="s">
        <v>15</v>
      </c>
      <c r="B263" s="363" t="s">
        <v>170</v>
      </c>
      <c r="C263" s="29">
        <v>21973000</v>
      </c>
      <c r="E263" s="408"/>
    </row>
    <row r="264" spans="1:5" ht="12.75" customHeight="1" x14ac:dyDescent="0.2">
      <c r="A264" s="17" t="s">
        <v>17</v>
      </c>
      <c r="B264" s="363" t="s">
        <v>171</v>
      </c>
      <c r="C264" s="29">
        <v>166347331</v>
      </c>
      <c r="E264" s="408"/>
    </row>
    <row r="265" spans="1:5" ht="12.75" customHeight="1" x14ac:dyDescent="0.2">
      <c r="A265" s="17" t="s">
        <v>19</v>
      </c>
      <c r="B265" s="66" t="s">
        <v>172</v>
      </c>
      <c r="C265" s="29">
        <v>0</v>
      </c>
      <c r="E265" s="408"/>
    </row>
    <row r="266" spans="1:5" ht="12.75" customHeight="1" x14ac:dyDescent="0.2">
      <c r="A266" s="17" t="s">
        <v>21</v>
      </c>
      <c r="B266" s="70" t="s">
        <v>173</v>
      </c>
      <c r="C266" s="29">
        <v>50491195</v>
      </c>
      <c r="E266" s="408"/>
    </row>
    <row r="267" spans="1:5" ht="12.75" customHeight="1" x14ac:dyDescent="0.2">
      <c r="A267" s="17" t="s">
        <v>23</v>
      </c>
      <c r="B267" s="70" t="s">
        <v>174</v>
      </c>
      <c r="C267" s="29">
        <v>0</v>
      </c>
      <c r="E267" s="408"/>
    </row>
    <row r="268" spans="1:5" ht="12.75" customHeight="1" x14ac:dyDescent="0.2">
      <c r="A268" s="17" t="s">
        <v>25</v>
      </c>
      <c r="B268" s="364" t="s">
        <v>175</v>
      </c>
      <c r="C268" s="29">
        <v>0</v>
      </c>
      <c r="E268" s="408"/>
    </row>
    <row r="269" spans="1:5" ht="12.75" customHeight="1" x14ac:dyDescent="0.2">
      <c r="A269" s="17" t="s">
        <v>27</v>
      </c>
      <c r="B269" s="70" t="s">
        <v>176</v>
      </c>
      <c r="C269" s="29">
        <v>0</v>
      </c>
      <c r="E269" s="408"/>
    </row>
    <row r="270" spans="1:5" ht="12.75" customHeight="1" x14ac:dyDescent="0.2">
      <c r="A270" s="17" t="s">
        <v>29</v>
      </c>
      <c r="B270" s="70" t="s">
        <v>177</v>
      </c>
      <c r="C270" s="29">
        <v>0</v>
      </c>
      <c r="E270" s="408"/>
    </row>
    <row r="271" spans="1:5" ht="12.75" customHeight="1" x14ac:dyDescent="0.2">
      <c r="A271" s="17" t="s">
        <v>31</v>
      </c>
      <c r="B271" s="364" t="s">
        <v>178</v>
      </c>
      <c r="C271" s="29">
        <v>3746136</v>
      </c>
      <c r="E271" s="408"/>
    </row>
    <row r="272" spans="1:5" ht="12.75" customHeight="1" x14ac:dyDescent="0.2">
      <c r="A272" s="17" t="s">
        <v>33</v>
      </c>
      <c r="B272" s="364" t="s">
        <v>179</v>
      </c>
      <c r="C272" s="29">
        <v>0</v>
      </c>
      <c r="E272" s="408"/>
    </row>
    <row r="273" spans="1:5" ht="12.75" customHeight="1" x14ac:dyDescent="0.2">
      <c r="A273" s="17" t="s">
        <v>35</v>
      </c>
      <c r="B273" s="70" t="s">
        <v>180</v>
      </c>
      <c r="C273" s="29">
        <v>0</v>
      </c>
      <c r="E273" s="408"/>
    </row>
    <row r="274" spans="1:5" ht="12.75" customHeight="1" x14ac:dyDescent="0.2">
      <c r="A274" s="17" t="s">
        <v>181</v>
      </c>
      <c r="B274" s="70" t="s">
        <v>182</v>
      </c>
      <c r="C274" s="29">
        <v>0</v>
      </c>
      <c r="E274" s="408"/>
    </row>
    <row r="275" spans="1:5" ht="12.75" customHeight="1" x14ac:dyDescent="0.2">
      <c r="A275" s="17" t="s">
        <v>38</v>
      </c>
      <c r="B275" s="70" t="s">
        <v>183</v>
      </c>
      <c r="C275" s="29">
        <v>0</v>
      </c>
      <c r="E275" s="408"/>
    </row>
    <row r="276" spans="1:5" ht="12.75" customHeight="1" x14ac:dyDescent="0.2">
      <c r="A276" s="17" t="s">
        <v>40</v>
      </c>
      <c r="B276" s="70" t="s">
        <v>184</v>
      </c>
      <c r="C276" s="29">
        <v>94110000</v>
      </c>
      <c r="E276" s="408"/>
    </row>
    <row r="277" spans="1:5" ht="12.75" customHeight="1" x14ac:dyDescent="0.2">
      <c r="A277" s="17" t="s">
        <v>42</v>
      </c>
      <c r="B277" s="70" t="s">
        <v>185</v>
      </c>
      <c r="C277" s="25">
        <v>18000000</v>
      </c>
      <c r="E277" s="408"/>
    </row>
    <row r="278" spans="1:5" ht="12.75" customHeight="1" x14ac:dyDescent="0.2">
      <c r="A278" s="17" t="s">
        <v>44</v>
      </c>
      <c r="B278" s="73" t="s">
        <v>186</v>
      </c>
      <c r="C278" s="25">
        <v>8000000</v>
      </c>
      <c r="E278" s="408"/>
    </row>
    <row r="279" spans="1:5" ht="12.75" customHeight="1" thickBot="1" x14ac:dyDescent="0.25">
      <c r="A279" s="44" t="s">
        <v>46</v>
      </c>
      <c r="B279" s="76" t="s">
        <v>187</v>
      </c>
      <c r="C279" s="92">
        <v>10000000</v>
      </c>
      <c r="E279" s="408"/>
    </row>
    <row r="280" spans="1:5" ht="12.75" customHeight="1" thickBot="1" x14ac:dyDescent="0.25">
      <c r="A280" s="45" t="s">
        <v>48</v>
      </c>
      <c r="B280" s="64" t="s">
        <v>456</v>
      </c>
      <c r="C280" s="65">
        <v>208088000</v>
      </c>
      <c r="E280" s="408"/>
    </row>
    <row r="281" spans="1:5" ht="12.75" customHeight="1" x14ac:dyDescent="0.2">
      <c r="A281" s="17">
        <v>23</v>
      </c>
      <c r="B281" s="66" t="s">
        <v>189</v>
      </c>
      <c r="C281" s="19">
        <v>95278000</v>
      </c>
      <c r="E281" s="408"/>
    </row>
    <row r="282" spans="1:5" ht="12.75" customHeight="1" x14ac:dyDescent="0.2">
      <c r="A282" s="17" t="s">
        <v>51</v>
      </c>
      <c r="B282" s="67" t="s">
        <v>190</v>
      </c>
      <c r="C282" s="19">
        <v>3500000</v>
      </c>
      <c r="E282" s="408"/>
    </row>
    <row r="283" spans="1:5" ht="12.75" customHeight="1" x14ac:dyDescent="0.2">
      <c r="A283" s="17" t="s">
        <v>53</v>
      </c>
      <c r="B283" s="67" t="s">
        <v>191</v>
      </c>
      <c r="C283" s="25">
        <v>103310000</v>
      </c>
      <c r="E283" s="408"/>
    </row>
    <row r="284" spans="1:5" ht="12.75" customHeight="1" x14ac:dyDescent="0.2">
      <c r="A284" s="17" t="s">
        <v>55</v>
      </c>
      <c r="B284" s="67" t="s">
        <v>192</v>
      </c>
      <c r="C284" s="68">
        <v>99500000</v>
      </c>
      <c r="E284" s="408"/>
    </row>
    <row r="285" spans="1:5" ht="12.75" customHeight="1" x14ac:dyDescent="0.2">
      <c r="A285" s="17" t="s">
        <v>57</v>
      </c>
      <c r="B285" s="21" t="s">
        <v>193</v>
      </c>
      <c r="C285" s="68">
        <v>9500000</v>
      </c>
      <c r="E285" s="408"/>
    </row>
    <row r="286" spans="1:5" ht="12.75" customHeight="1" x14ac:dyDescent="0.2">
      <c r="A286" s="17" t="s">
        <v>59</v>
      </c>
      <c r="B286" s="20" t="s">
        <v>194</v>
      </c>
      <c r="C286" s="68">
        <v>0</v>
      </c>
      <c r="E286" s="408"/>
    </row>
    <row r="287" spans="1:5" ht="12.75" customHeight="1" x14ac:dyDescent="0.2">
      <c r="A287" s="17" t="s">
        <v>61</v>
      </c>
      <c r="B287" s="69" t="s">
        <v>195</v>
      </c>
      <c r="C287" s="68">
        <v>0</v>
      </c>
      <c r="E287" s="408"/>
    </row>
    <row r="288" spans="1:5" ht="12.75" customHeight="1" x14ac:dyDescent="0.2">
      <c r="A288" s="17" t="s">
        <v>63</v>
      </c>
      <c r="B288" s="70" t="s">
        <v>177</v>
      </c>
      <c r="C288" s="68">
        <v>0</v>
      </c>
      <c r="E288" s="408"/>
    </row>
    <row r="289" spans="1:5" ht="12.75" customHeight="1" x14ac:dyDescent="0.2">
      <c r="A289" s="17" t="s">
        <v>196</v>
      </c>
      <c r="B289" s="70" t="s">
        <v>197</v>
      </c>
      <c r="C289" s="68">
        <v>0</v>
      </c>
      <c r="E289" s="408"/>
    </row>
    <row r="290" spans="1:5" ht="12.75" customHeight="1" x14ac:dyDescent="0.2">
      <c r="A290" s="17" t="s">
        <v>66</v>
      </c>
      <c r="B290" s="70" t="s">
        <v>198</v>
      </c>
      <c r="C290" s="68">
        <v>0</v>
      </c>
      <c r="E290" s="408"/>
    </row>
    <row r="291" spans="1:5" ht="12.75" customHeight="1" x14ac:dyDescent="0.2">
      <c r="A291" s="17" t="s">
        <v>68</v>
      </c>
      <c r="B291" s="70" t="s">
        <v>180</v>
      </c>
      <c r="C291" s="68">
        <v>0</v>
      </c>
      <c r="E291" s="408"/>
    </row>
    <row r="292" spans="1:5" ht="12.75" customHeight="1" x14ac:dyDescent="0.2">
      <c r="A292" s="17" t="s">
        <v>70</v>
      </c>
      <c r="B292" s="70" t="s">
        <v>199</v>
      </c>
      <c r="C292" s="68">
        <v>0</v>
      </c>
      <c r="E292" s="408"/>
    </row>
    <row r="293" spans="1:5" ht="12.75" customHeight="1" thickBot="1" x14ac:dyDescent="0.25">
      <c r="A293" s="17">
        <v>35</v>
      </c>
      <c r="B293" s="70" t="s">
        <v>200</v>
      </c>
      <c r="C293" s="71">
        <v>9500000</v>
      </c>
      <c r="E293" s="408"/>
    </row>
    <row r="294" spans="1:5" ht="12.75" customHeight="1" thickBot="1" x14ac:dyDescent="0.25">
      <c r="A294" s="390">
        <v>36</v>
      </c>
      <c r="B294" s="394" t="s">
        <v>201</v>
      </c>
      <c r="C294" s="395">
        <v>671946996</v>
      </c>
      <c r="E294" s="408"/>
    </row>
    <row r="295" spans="1:5" ht="12.75" customHeight="1" thickBot="1" x14ac:dyDescent="0.25">
      <c r="A295" s="45">
        <v>37</v>
      </c>
      <c r="B295" s="72" t="s">
        <v>202</v>
      </c>
      <c r="C295" s="15">
        <v>0</v>
      </c>
      <c r="E295" s="408"/>
    </row>
    <row r="296" spans="1:5" ht="12.75" customHeight="1" x14ac:dyDescent="0.2">
      <c r="A296" s="17">
        <v>38</v>
      </c>
      <c r="B296" s="67" t="s">
        <v>203</v>
      </c>
      <c r="C296" s="68">
        <v>0</v>
      </c>
      <c r="E296" s="408"/>
    </row>
    <row r="297" spans="1:5" ht="12.75" customHeight="1" x14ac:dyDescent="0.2">
      <c r="A297" s="17" t="s">
        <v>80</v>
      </c>
      <c r="B297" s="67" t="s">
        <v>204</v>
      </c>
      <c r="C297" s="68">
        <v>0</v>
      </c>
      <c r="E297" s="408"/>
    </row>
    <row r="298" spans="1:5" ht="12.75" customHeight="1" thickBot="1" x14ac:dyDescent="0.25">
      <c r="A298" s="17" t="s">
        <v>82</v>
      </c>
      <c r="B298" s="67" t="s">
        <v>205</v>
      </c>
      <c r="C298" s="68">
        <v>0</v>
      </c>
      <c r="E298" s="408"/>
    </row>
    <row r="299" spans="1:5" ht="12.75" customHeight="1" thickBot="1" x14ac:dyDescent="0.25">
      <c r="A299" s="45">
        <v>41</v>
      </c>
      <c r="B299" s="72" t="s">
        <v>206</v>
      </c>
      <c r="C299" s="15">
        <v>0</v>
      </c>
      <c r="E299" s="408"/>
    </row>
    <row r="300" spans="1:5" ht="12.75" customHeight="1" x14ac:dyDescent="0.2">
      <c r="A300" s="17">
        <v>42</v>
      </c>
      <c r="B300" s="73" t="s">
        <v>207</v>
      </c>
      <c r="C300" s="68">
        <v>0</v>
      </c>
      <c r="E300" s="408"/>
    </row>
    <row r="301" spans="1:5" ht="12.75" customHeight="1" x14ac:dyDescent="0.2">
      <c r="A301" s="17">
        <v>43</v>
      </c>
      <c r="B301" s="73" t="s">
        <v>208</v>
      </c>
      <c r="C301" s="68">
        <v>0</v>
      </c>
      <c r="E301" s="408"/>
    </row>
    <row r="302" spans="1:5" ht="12.75" customHeight="1" x14ac:dyDescent="0.2">
      <c r="A302" s="17" t="s">
        <v>89</v>
      </c>
      <c r="B302" s="73" t="s">
        <v>209</v>
      </c>
      <c r="C302" s="68">
        <v>0</v>
      </c>
      <c r="E302" s="408"/>
    </row>
    <row r="303" spans="1:5" ht="12.75" customHeight="1" x14ac:dyDescent="0.2">
      <c r="A303" s="17" t="s">
        <v>91</v>
      </c>
      <c r="B303" s="73" t="s">
        <v>210</v>
      </c>
      <c r="C303" s="68">
        <v>0</v>
      </c>
      <c r="E303" s="408"/>
    </row>
    <row r="304" spans="1:5" ht="12.75" customHeight="1" x14ac:dyDescent="0.2">
      <c r="A304" s="17" t="s">
        <v>93</v>
      </c>
      <c r="B304" s="74" t="s">
        <v>211</v>
      </c>
      <c r="C304" s="71">
        <v>0</v>
      </c>
      <c r="E304" s="408"/>
    </row>
    <row r="305" spans="1:5" ht="12.75" customHeight="1" thickBot="1" x14ac:dyDescent="0.25">
      <c r="A305" s="17">
        <v>47</v>
      </c>
      <c r="B305" s="76" t="s">
        <v>212</v>
      </c>
      <c r="C305" s="77">
        <v>0</v>
      </c>
      <c r="E305" s="408"/>
    </row>
    <row r="306" spans="1:5" ht="12.75" customHeight="1" thickBot="1" x14ac:dyDescent="0.25">
      <c r="A306" s="45">
        <v>48</v>
      </c>
      <c r="B306" s="72" t="s">
        <v>213</v>
      </c>
      <c r="C306" s="27">
        <v>507370189</v>
      </c>
      <c r="E306" s="408"/>
    </row>
    <row r="307" spans="1:5" ht="12.75" customHeight="1" x14ac:dyDescent="0.2">
      <c r="A307" s="17">
        <v>49</v>
      </c>
      <c r="B307" s="73" t="s">
        <v>214</v>
      </c>
      <c r="C307" s="68">
        <v>0</v>
      </c>
      <c r="E307" s="408"/>
    </row>
    <row r="308" spans="1:5" ht="12.75" customHeight="1" x14ac:dyDescent="0.2">
      <c r="A308" s="17" t="s">
        <v>100</v>
      </c>
      <c r="B308" s="73" t="s">
        <v>215</v>
      </c>
      <c r="C308" s="68">
        <v>10369844</v>
      </c>
      <c r="E308" s="408"/>
    </row>
    <row r="309" spans="1:5" ht="12.75" customHeight="1" x14ac:dyDescent="0.2">
      <c r="A309" s="17" t="s">
        <v>102</v>
      </c>
      <c r="B309" s="73" t="s">
        <v>457</v>
      </c>
      <c r="C309" s="68">
        <v>497000345</v>
      </c>
      <c r="E309" s="408"/>
    </row>
    <row r="310" spans="1:5" ht="12.75" customHeight="1" x14ac:dyDescent="0.2">
      <c r="A310" s="17">
        <v>52</v>
      </c>
      <c r="B310" s="74" t="s">
        <v>216</v>
      </c>
      <c r="C310" s="71">
        <v>0</v>
      </c>
      <c r="E310" s="408"/>
    </row>
    <row r="311" spans="1:5" ht="12.75" customHeight="1" thickBot="1" x14ac:dyDescent="0.25">
      <c r="A311" s="75">
        <v>53</v>
      </c>
      <c r="B311" s="76" t="s">
        <v>217</v>
      </c>
      <c r="C311" s="77">
        <v>0</v>
      </c>
      <c r="E311" s="408"/>
    </row>
    <row r="312" spans="1:5" ht="12.75" customHeight="1" thickBot="1" x14ac:dyDescent="0.25">
      <c r="A312" s="45">
        <v>54</v>
      </c>
      <c r="B312" s="72" t="s">
        <v>218</v>
      </c>
      <c r="C312" s="78">
        <v>0</v>
      </c>
      <c r="E312" s="408"/>
    </row>
    <row r="313" spans="1:5" ht="12.75" customHeight="1" x14ac:dyDescent="0.2">
      <c r="A313" s="17">
        <v>55</v>
      </c>
      <c r="B313" s="73" t="s">
        <v>219</v>
      </c>
      <c r="C313" s="68">
        <v>0</v>
      </c>
      <c r="E313" s="408"/>
    </row>
    <row r="314" spans="1:5" ht="12.75" customHeight="1" x14ac:dyDescent="0.2">
      <c r="A314" s="17" t="s">
        <v>111</v>
      </c>
      <c r="B314" s="73" t="s">
        <v>220</v>
      </c>
      <c r="C314" s="68">
        <v>0</v>
      </c>
      <c r="E314" s="408"/>
    </row>
    <row r="315" spans="1:5" ht="12.75" customHeight="1" x14ac:dyDescent="0.2">
      <c r="A315" s="17" t="s">
        <v>113</v>
      </c>
      <c r="B315" s="73" t="s">
        <v>221</v>
      </c>
      <c r="C315" s="68">
        <v>0</v>
      </c>
      <c r="E315" s="408"/>
    </row>
    <row r="316" spans="1:5" ht="12.75" customHeight="1" x14ac:dyDescent="0.2">
      <c r="A316" s="17" t="s">
        <v>115</v>
      </c>
      <c r="B316" s="73" t="s">
        <v>222</v>
      </c>
      <c r="C316" s="68">
        <v>0</v>
      </c>
      <c r="E316" s="408"/>
    </row>
    <row r="317" spans="1:5" ht="12.75" customHeight="1" thickBot="1" x14ac:dyDescent="0.25">
      <c r="A317" s="44">
        <v>59</v>
      </c>
      <c r="B317" s="74" t="s">
        <v>223</v>
      </c>
      <c r="C317" s="68">
        <v>0</v>
      </c>
      <c r="E317" s="408"/>
    </row>
    <row r="318" spans="1:5" ht="12.75" customHeight="1" thickBot="1" x14ac:dyDescent="0.25">
      <c r="A318" s="45">
        <v>60</v>
      </c>
      <c r="B318" s="72" t="s">
        <v>224</v>
      </c>
      <c r="C318" s="79">
        <v>0</v>
      </c>
      <c r="E318" s="408"/>
    </row>
    <row r="319" spans="1:5" ht="12.75" customHeight="1" thickBot="1" x14ac:dyDescent="0.25">
      <c r="A319" s="45">
        <v>61</v>
      </c>
      <c r="B319" s="72" t="s">
        <v>225</v>
      </c>
      <c r="C319" s="79">
        <v>0</v>
      </c>
      <c r="E319" s="408"/>
    </row>
    <row r="320" spans="1:5" ht="12.75" customHeight="1" thickBot="1" x14ac:dyDescent="0.25">
      <c r="A320" s="390">
        <v>62</v>
      </c>
      <c r="B320" s="394" t="s">
        <v>226</v>
      </c>
      <c r="C320" s="396">
        <v>507370189</v>
      </c>
      <c r="E320" s="408"/>
    </row>
    <row r="321" spans="1:5" ht="12.75" customHeight="1" thickBot="1" x14ac:dyDescent="0.25">
      <c r="A321" s="390" t="s">
        <v>123</v>
      </c>
      <c r="B321" s="397" t="s">
        <v>227</v>
      </c>
      <c r="C321" s="396">
        <v>1179317185</v>
      </c>
      <c r="E321" s="408"/>
    </row>
    <row r="322" spans="1:5" ht="12.75" customHeight="1" thickBot="1" x14ac:dyDescent="0.25">
      <c r="A322" s="373"/>
      <c r="C322" s="367">
        <v>0</v>
      </c>
      <c r="E322" s="408"/>
    </row>
    <row r="323" spans="1:5" ht="12.75" customHeight="1" thickBot="1" x14ac:dyDescent="0.25">
      <c r="A323" s="372" t="s">
        <v>458</v>
      </c>
      <c r="B323" s="371"/>
      <c r="C323" s="368">
        <v>17</v>
      </c>
      <c r="E323" s="408"/>
    </row>
    <row r="324" spans="1:5" ht="12.75" customHeight="1" thickBot="1" x14ac:dyDescent="0.25">
      <c r="A324" s="372" t="s">
        <v>459</v>
      </c>
      <c r="B324" s="371"/>
      <c r="C324" s="368">
        <v>2</v>
      </c>
      <c r="E324" s="408"/>
    </row>
    <row r="325" spans="1:5" ht="12.75" customHeight="1" thickBot="1" x14ac:dyDescent="0.25">
      <c r="A325" s="369"/>
      <c r="B325" s="370"/>
      <c r="C325" s="369"/>
      <c r="E325" s="408"/>
    </row>
    <row r="326" spans="1:5" ht="14.25" x14ac:dyDescent="0.2">
      <c r="A326" s="732" t="s">
        <v>383</v>
      </c>
      <c r="B326" s="733"/>
      <c r="C326" s="378" t="s">
        <v>452</v>
      </c>
      <c r="E326" s="408"/>
    </row>
    <row r="327" spans="1:5" ht="15" thickBot="1" x14ac:dyDescent="0.25">
      <c r="A327" s="726" t="s">
        <v>464</v>
      </c>
      <c r="B327" s="727"/>
      <c r="C327" s="379" t="s">
        <v>465</v>
      </c>
      <c r="E327" s="408"/>
    </row>
    <row r="328" spans="1:5" ht="12.75" customHeight="1" thickBot="1" x14ac:dyDescent="0.25">
      <c r="A328" s="377"/>
      <c r="B328" s="377"/>
      <c r="C328" s="376" t="s">
        <v>3</v>
      </c>
      <c r="E328" s="408"/>
    </row>
    <row r="329" spans="1:5" ht="24.75" thickBot="1" x14ac:dyDescent="0.25">
      <c r="A329" s="385" t="s">
        <v>4</v>
      </c>
      <c r="B329" s="384" t="s">
        <v>5</v>
      </c>
      <c r="C329" s="386" t="s">
        <v>454</v>
      </c>
      <c r="E329" s="408"/>
    </row>
    <row r="330" spans="1:5" ht="12.75" customHeight="1" thickBot="1" x14ac:dyDescent="0.25">
      <c r="A330" s="375"/>
      <c r="B330" s="361" t="s">
        <v>6</v>
      </c>
      <c r="C330" s="374" t="s">
        <v>7</v>
      </c>
      <c r="E330" s="408"/>
    </row>
    <row r="331" spans="1:5" ht="12.75" customHeight="1" thickBot="1" x14ac:dyDescent="0.25">
      <c r="A331" s="13">
        <v>1</v>
      </c>
      <c r="B331" s="14" t="s">
        <v>8</v>
      </c>
      <c r="C331" s="15">
        <v>0</v>
      </c>
      <c r="E331" s="408"/>
    </row>
    <row r="332" spans="1:5" ht="12.75" customHeight="1" x14ac:dyDescent="0.2">
      <c r="A332" s="17" t="s">
        <v>9</v>
      </c>
      <c r="B332" s="18" t="s">
        <v>10</v>
      </c>
      <c r="C332" s="19"/>
      <c r="E332" s="408"/>
    </row>
    <row r="333" spans="1:5" ht="12.75" customHeight="1" x14ac:dyDescent="0.2">
      <c r="A333" s="17" t="s">
        <v>11</v>
      </c>
      <c r="B333" s="20" t="s">
        <v>12</v>
      </c>
      <c r="C333" s="19"/>
      <c r="E333" s="408"/>
    </row>
    <row r="334" spans="1:5" ht="12.75" customHeight="1" x14ac:dyDescent="0.2">
      <c r="A334" s="17" t="s">
        <v>13</v>
      </c>
      <c r="B334" s="20" t="s">
        <v>14</v>
      </c>
      <c r="C334" s="19"/>
      <c r="E334" s="408"/>
    </row>
    <row r="335" spans="1:5" ht="12.75" customHeight="1" x14ac:dyDescent="0.2">
      <c r="A335" s="17" t="s">
        <v>15</v>
      </c>
      <c r="B335" s="20" t="s">
        <v>16</v>
      </c>
      <c r="C335" s="19"/>
      <c r="E335" s="408"/>
    </row>
    <row r="336" spans="1:5" ht="12.75" customHeight="1" x14ac:dyDescent="0.2">
      <c r="A336" s="17" t="s">
        <v>17</v>
      </c>
      <c r="B336" s="20" t="s">
        <v>18</v>
      </c>
      <c r="C336" s="19"/>
      <c r="E336" s="408"/>
    </row>
    <row r="337" spans="1:5" ht="12.75" customHeight="1" x14ac:dyDescent="0.2">
      <c r="A337" s="17" t="s">
        <v>19</v>
      </c>
      <c r="B337" s="20" t="s">
        <v>20</v>
      </c>
      <c r="C337" s="19"/>
      <c r="E337" s="408"/>
    </row>
    <row r="338" spans="1:5" ht="12.75" customHeight="1" x14ac:dyDescent="0.2">
      <c r="A338" s="17" t="s">
        <v>21</v>
      </c>
      <c r="B338" s="21" t="s">
        <v>22</v>
      </c>
      <c r="C338" s="19"/>
      <c r="E338" s="408"/>
    </row>
    <row r="339" spans="1:5" ht="12.75" customHeight="1" x14ac:dyDescent="0.2">
      <c r="A339" s="17" t="s">
        <v>23</v>
      </c>
      <c r="B339" s="21" t="s">
        <v>24</v>
      </c>
      <c r="C339" s="22"/>
      <c r="E339" s="408"/>
    </row>
    <row r="340" spans="1:5" ht="12.75" customHeight="1" x14ac:dyDescent="0.2">
      <c r="A340" s="17" t="s">
        <v>25</v>
      </c>
      <c r="B340" s="23" t="s">
        <v>26</v>
      </c>
      <c r="C340" s="24">
        <v>0</v>
      </c>
      <c r="E340" s="408"/>
    </row>
    <row r="341" spans="1:5" ht="12.75" customHeight="1" x14ac:dyDescent="0.2">
      <c r="A341" s="17" t="s">
        <v>27</v>
      </c>
      <c r="B341" s="18" t="s">
        <v>28</v>
      </c>
      <c r="C341" s="19"/>
      <c r="E341" s="408"/>
    </row>
    <row r="342" spans="1:5" ht="12.75" customHeight="1" x14ac:dyDescent="0.2">
      <c r="A342" s="17" t="s">
        <v>29</v>
      </c>
      <c r="B342" s="20" t="s">
        <v>30</v>
      </c>
      <c r="C342" s="19"/>
      <c r="E342" s="408"/>
    </row>
    <row r="343" spans="1:5" ht="12.75" customHeight="1" x14ac:dyDescent="0.2">
      <c r="A343" s="17" t="s">
        <v>31</v>
      </c>
      <c r="B343" s="20" t="s">
        <v>32</v>
      </c>
      <c r="C343" s="19"/>
      <c r="E343" s="408"/>
    </row>
    <row r="344" spans="1:5" ht="12.75" customHeight="1" x14ac:dyDescent="0.2">
      <c r="A344" s="17" t="s">
        <v>33</v>
      </c>
      <c r="B344" s="20" t="s">
        <v>34</v>
      </c>
      <c r="C344" s="19"/>
      <c r="E344" s="408"/>
    </row>
    <row r="345" spans="1:5" ht="12.75" customHeight="1" thickBot="1" x14ac:dyDescent="0.25">
      <c r="A345" s="17" t="s">
        <v>35</v>
      </c>
      <c r="B345" s="21" t="s">
        <v>36</v>
      </c>
      <c r="C345" s="19"/>
      <c r="E345" s="408"/>
    </row>
    <row r="346" spans="1:5" ht="12.75" customHeight="1" thickBot="1" x14ac:dyDescent="0.25">
      <c r="A346" s="13">
        <v>16</v>
      </c>
      <c r="B346" s="14" t="s">
        <v>37</v>
      </c>
      <c r="C346" s="15">
        <v>0</v>
      </c>
      <c r="E346" s="408"/>
    </row>
    <row r="347" spans="1:5" ht="12.75" customHeight="1" x14ac:dyDescent="0.2">
      <c r="A347" s="17" t="s">
        <v>38</v>
      </c>
      <c r="B347" s="18" t="s">
        <v>39</v>
      </c>
      <c r="C347" s="19"/>
      <c r="E347" s="408"/>
    </row>
    <row r="348" spans="1:5" ht="12.75" customHeight="1" x14ac:dyDescent="0.2">
      <c r="A348" s="17" t="s">
        <v>40</v>
      </c>
      <c r="B348" s="20" t="s">
        <v>41</v>
      </c>
      <c r="C348" s="25"/>
      <c r="E348" s="408"/>
    </row>
    <row r="349" spans="1:5" ht="12.75" customHeight="1" x14ac:dyDescent="0.2">
      <c r="A349" s="17" t="s">
        <v>42</v>
      </c>
      <c r="B349" s="20" t="s">
        <v>43</v>
      </c>
      <c r="C349" s="25"/>
      <c r="E349" s="408"/>
    </row>
    <row r="350" spans="1:5" ht="12.75" customHeight="1" x14ac:dyDescent="0.2">
      <c r="A350" s="17" t="s">
        <v>44</v>
      </c>
      <c r="B350" s="20" t="s">
        <v>45</v>
      </c>
      <c r="C350" s="25"/>
      <c r="E350" s="408"/>
    </row>
    <row r="351" spans="1:5" ht="12.75" customHeight="1" x14ac:dyDescent="0.2">
      <c r="A351" s="17" t="s">
        <v>46</v>
      </c>
      <c r="B351" s="20" t="s">
        <v>47</v>
      </c>
      <c r="C351" s="25"/>
      <c r="E351" s="408"/>
    </row>
    <row r="352" spans="1:5" ht="12.75" customHeight="1" thickBot="1" x14ac:dyDescent="0.25">
      <c r="A352" s="17" t="s">
        <v>48</v>
      </c>
      <c r="B352" s="21" t="s">
        <v>49</v>
      </c>
      <c r="C352" s="25"/>
      <c r="E352" s="408"/>
    </row>
    <row r="353" spans="1:5" ht="12.75" customHeight="1" thickBot="1" x14ac:dyDescent="0.25">
      <c r="A353" s="13">
        <v>23</v>
      </c>
      <c r="B353" s="14" t="s">
        <v>50</v>
      </c>
      <c r="C353" s="27">
        <v>0</v>
      </c>
      <c r="E353" s="408"/>
    </row>
    <row r="354" spans="1:5" ht="12.75" customHeight="1" x14ac:dyDescent="0.2">
      <c r="A354" s="17" t="s">
        <v>51</v>
      </c>
      <c r="B354" s="18" t="s">
        <v>52</v>
      </c>
      <c r="C354" s="19"/>
      <c r="E354" s="408"/>
    </row>
    <row r="355" spans="1:5" ht="12.75" customHeight="1" x14ac:dyDescent="0.2">
      <c r="A355" s="17" t="s">
        <v>53</v>
      </c>
      <c r="B355" s="20" t="s">
        <v>54</v>
      </c>
      <c r="C355" s="25"/>
      <c r="E355" s="408"/>
    </row>
    <row r="356" spans="1:5" ht="12.75" customHeight="1" x14ac:dyDescent="0.2">
      <c r="A356" s="17" t="s">
        <v>55</v>
      </c>
      <c r="B356" s="20" t="s">
        <v>56</v>
      </c>
      <c r="C356" s="25"/>
      <c r="E356" s="408"/>
    </row>
    <row r="357" spans="1:5" ht="12.75" customHeight="1" x14ac:dyDescent="0.2">
      <c r="A357" s="17" t="s">
        <v>57</v>
      </c>
      <c r="B357" s="20" t="s">
        <v>58</v>
      </c>
      <c r="C357" s="25"/>
      <c r="E357" s="408"/>
    </row>
    <row r="358" spans="1:5" ht="12.75" customHeight="1" x14ac:dyDescent="0.2">
      <c r="A358" s="17" t="s">
        <v>59</v>
      </c>
      <c r="B358" s="20" t="s">
        <v>60</v>
      </c>
      <c r="C358" s="25"/>
      <c r="E358" s="408"/>
    </row>
    <row r="359" spans="1:5" ht="12.75" customHeight="1" x14ac:dyDescent="0.2">
      <c r="A359" s="17" t="s">
        <v>61</v>
      </c>
      <c r="B359" s="20" t="s">
        <v>62</v>
      </c>
      <c r="C359" s="25"/>
      <c r="E359" s="408"/>
    </row>
    <row r="360" spans="1:5" ht="12.75" customHeight="1" thickBot="1" x14ac:dyDescent="0.25">
      <c r="A360" s="17" t="s">
        <v>63</v>
      </c>
      <c r="B360" s="28" t="s">
        <v>64</v>
      </c>
      <c r="C360" s="29"/>
      <c r="E360" s="408"/>
    </row>
    <row r="361" spans="1:5" ht="12.75" customHeight="1" thickBot="1" x14ac:dyDescent="0.25">
      <c r="A361" s="13">
        <v>31</v>
      </c>
      <c r="B361" s="14" t="s">
        <v>65</v>
      </c>
      <c r="C361" s="15">
        <v>0</v>
      </c>
      <c r="E361" s="408"/>
    </row>
    <row r="362" spans="1:5" ht="12.75" customHeight="1" x14ac:dyDescent="0.2">
      <c r="A362" s="17" t="s">
        <v>66</v>
      </c>
      <c r="B362" s="18" t="s">
        <v>67</v>
      </c>
      <c r="C362" s="19"/>
      <c r="E362" s="408"/>
    </row>
    <row r="363" spans="1:5" ht="12.75" customHeight="1" x14ac:dyDescent="0.2">
      <c r="A363" s="17" t="s">
        <v>68</v>
      </c>
      <c r="B363" s="20" t="s">
        <v>69</v>
      </c>
      <c r="C363" s="25"/>
      <c r="E363" s="408"/>
    </row>
    <row r="364" spans="1:5" ht="12.75" customHeight="1" x14ac:dyDescent="0.2">
      <c r="A364" s="17" t="s">
        <v>70</v>
      </c>
      <c r="B364" s="20" t="s">
        <v>71</v>
      </c>
      <c r="C364" s="25"/>
      <c r="E364" s="408"/>
    </row>
    <row r="365" spans="1:5" ht="12.75" customHeight="1" x14ac:dyDescent="0.2">
      <c r="A365" s="17" t="s">
        <v>72</v>
      </c>
      <c r="B365" s="20" t="s">
        <v>73</v>
      </c>
      <c r="C365" s="25"/>
      <c r="E365" s="408"/>
    </row>
    <row r="366" spans="1:5" ht="12.75" customHeight="1" x14ac:dyDescent="0.2">
      <c r="A366" s="17" t="s">
        <v>74</v>
      </c>
      <c r="B366" s="20" t="s">
        <v>75</v>
      </c>
      <c r="C366" s="25"/>
      <c r="E366" s="408"/>
    </row>
    <row r="367" spans="1:5" ht="12.75" customHeight="1" x14ac:dyDescent="0.2">
      <c r="A367" s="17" t="s">
        <v>76</v>
      </c>
      <c r="B367" s="20" t="s">
        <v>77</v>
      </c>
      <c r="C367" s="25"/>
      <c r="E367" s="408"/>
    </row>
    <row r="368" spans="1:5" ht="12.75" customHeight="1" x14ac:dyDescent="0.2">
      <c r="A368" s="17" t="s">
        <v>78</v>
      </c>
      <c r="B368" s="20" t="s">
        <v>79</v>
      </c>
      <c r="C368" s="25"/>
      <c r="E368" s="408"/>
    </row>
    <row r="369" spans="1:5" ht="12.75" customHeight="1" x14ac:dyDescent="0.2">
      <c r="A369" s="17" t="s">
        <v>80</v>
      </c>
      <c r="B369" s="20" t="s">
        <v>81</v>
      </c>
      <c r="C369" s="25"/>
      <c r="E369" s="408"/>
    </row>
    <row r="370" spans="1:5" ht="12.75" customHeight="1" x14ac:dyDescent="0.2">
      <c r="A370" s="17" t="s">
        <v>82</v>
      </c>
      <c r="B370" s="20" t="s">
        <v>83</v>
      </c>
      <c r="C370" s="30"/>
      <c r="E370" s="408"/>
    </row>
    <row r="371" spans="1:5" ht="12.75" customHeight="1" x14ac:dyDescent="0.2">
      <c r="A371" s="17" t="s">
        <v>84</v>
      </c>
      <c r="B371" s="21" t="s">
        <v>85</v>
      </c>
      <c r="C371" s="31"/>
      <c r="E371" s="408"/>
    </row>
    <row r="372" spans="1:5" ht="12.75" customHeight="1" thickBot="1" x14ac:dyDescent="0.25">
      <c r="A372" s="17" t="s">
        <v>86</v>
      </c>
      <c r="B372" s="21" t="s">
        <v>87</v>
      </c>
      <c r="C372" s="31"/>
      <c r="E372" s="408"/>
    </row>
    <row r="373" spans="1:5" ht="12.75" customHeight="1" thickBot="1" x14ac:dyDescent="0.25">
      <c r="A373" s="13">
        <v>43</v>
      </c>
      <c r="B373" s="14" t="s">
        <v>88</v>
      </c>
      <c r="C373" s="15">
        <v>0</v>
      </c>
      <c r="E373" s="408"/>
    </row>
    <row r="374" spans="1:5" ht="12.75" customHeight="1" x14ac:dyDescent="0.2">
      <c r="A374" s="17" t="s">
        <v>89</v>
      </c>
      <c r="B374" s="18" t="s">
        <v>90</v>
      </c>
      <c r="C374" s="32"/>
      <c r="E374" s="408"/>
    </row>
    <row r="375" spans="1:5" ht="12.75" customHeight="1" x14ac:dyDescent="0.2">
      <c r="A375" s="17" t="s">
        <v>91</v>
      </c>
      <c r="B375" s="20" t="s">
        <v>92</v>
      </c>
      <c r="C375" s="30"/>
      <c r="E375" s="408"/>
    </row>
    <row r="376" spans="1:5" ht="12.75" customHeight="1" x14ac:dyDescent="0.2">
      <c r="A376" s="17" t="s">
        <v>93</v>
      </c>
      <c r="B376" s="20" t="s">
        <v>94</v>
      </c>
      <c r="C376" s="30"/>
      <c r="E376" s="408"/>
    </row>
    <row r="377" spans="1:5" ht="12.75" customHeight="1" x14ac:dyDescent="0.2">
      <c r="A377" s="17" t="s">
        <v>95</v>
      </c>
      <c r="B377" s="20" t="s">
        <v>96</v>
      </c>
      <c r="C377" s="30"/>
      <c r="E377" s="408"/>
    </row>
    <row r="378" spans="1:5" ht="12.75" customHeight="1" thickBot="1" x14ac:dyDescent="0.25">
      <c r="A378" s="17" t="s">
        <v>97</v>
      </c>
      <c r="B378" s="21" t="s">
        <v>98</v>
      </c>
      <c r="C378" s="31"/>
      <c r="E378" s="408"/>
    </row>
    <row r="379" spans="1:5" ht="12.75" customHeight="1" thickBot="1" x14ac:dyDescent="0.25">
      <c r="A379" s="13">
        <v>49</v>
      </c>
      <c r="B379" s="14" t="s">
        <v>99</v>
      </c>
      <c r="C379" s="15">
        <v>0</v>
      </c>
      <c r="E379" s="408"/>
    </row>
    <row r="380" spans="1:5" ht="12.75" customHeight="1" x14ac:dyDescent="0.2">
      <c r="A380" s="17" t="s">
        <v>100</v>
      </c>
      <c r="B380" s="18" t="s">
        <v>101</v>
      </c>
      <c r="C380" s="19"/>
      <c r="E380" s="408"/>
    </row>
    <row r="381" spans="1:5" ht="12.75" customHeight="1" x14ac:dyDescent="0.2">
      <c r="A381" s="17" t="s">
        <v>102</v>
      </c>
      <c r="B381" s="20" t="s">
        <v>103</v>
      </c>
      <c r="C381" s="25"/>
      <c r="E381" s="408"/>
    </row>
    <row r="382" spans="1:5" ht="12.75" customHeight="1" x14ac:dyDescent="0.2">
      <c r="A382" s="17" t="s">
        <v>104</v>
      </c>
      <c r="B382" s="20" t="s">
        <v>105</v>
      </c>
      <c r="C382" s="25"/>
      <c r="E382" s="408"/>
    </row>
    <row r="383" spans="1:5" ht="12.75" customHeight="1" thickBot="1" x14ac:dyDescent="0.25">
      <c r="A383" s="75" t="s">
        <v>106</v>
      </c>
      <c r="B383" s="40" t="s">
        <v>107</v>
      </c>
      <c r="C383" s="92"/>
      <c r="E383" s="408"/>
    </row>
    <row r="384" spans="1:5" ht="12.75" customHeight="1" thickBot="1" x14ac:dyDescent="0.25">
      <c r="A384" s="13">
        <v>54</v>
      </c>
      <c r="B384" s="38" t="s">
        <v>108</v>
      </c>
      <c r="C384" s="15">
        <v>0</v>
      </c>
      <c r="E384" s="408"/>
    </row>
    <row r="385" spans="1:5" ht="12.75" customHeight="1" x14ac:dyDescent="0.2">
      <c r="A385" s="17" t="s">
        <v>109</v>
      </c>
      <c r="B385" s="18" t="s">
        <v>110</v>
      </c>
      <c r="C385" s="30"/>
      <c r="E385" s="408"/>
    </row>
    <row r="386" spans="1:5" ht="12.75" customHeight="1" x14ac:dyDescent="0.2">
      <c r="A386" s="17" t="s">
        <v>111</v>
      </c>
      <c r="B386" s="20" t="s">
        <v>112</v>
      </c>
      <c r="C386" s="30"/>
      <c r="E386" s="408"/>
    </row>
    <row r="387" spans="1:5" ht="12.75" customHeight="1" x14ac:dyDescent="0.2">
      <c r="A387" s="17" t="s">
        <v>113</v>
      </c>
      <c r="B387" s="20" t="s">
        <v>114</v>
      </c>
      <c r="C387" s="30"/>
      <c r="E387" s="408"/>
    </row>
    <row r="388" spans="1:5" ht="12.75" customHeight="1" thickBot="1" x14ac:dyDescent="0.25">
      <c r="A388" s="17" t="s">
        <v>115</v>
      </c>
      <c r="B388" s="21" t="s">
        <v>116</v>
      </c>
      <c r="C388" s="30"/>
      <c r="E388" s="408"/>
    </row>
    <row r="389" spans="1:5" ht="12.75" customHeight="1" thickBot="1" x14ac:dyDescent="0.25">
      <c r="A389" s="392">
        <v>59</v>
      </c>
      <c r="B389" s="393" t="s">
        <v>117</v>
      </c>
      <c r="C389" s="401">
        <v>0</v>
      </c>
      <c r="E389" s="408"/>
    </row>
    <row r="390" spans="1:5" ht="12.75" customHeight="1" thickBot="1" x14ac:dyDescent="0.25">
      <c r="A390" s="37">
        <v>60</v>
      </c>
      <c r="B390" s="38" t="s">
        <v>118</v>
      </c>
      <c r="C390" s="15">
        <v>0</v>
      </c>
      <c r="E390" s="408"/>
    </row>
    <row r="391" spans="1:5" ht="12.75" customHeight="1" x14ac:dyDescent="0.2">
      <c r="A391" s="17" t="s">
        <v>119</v>
      </c>
      <c r="B391" s="18" t="s">
        <v>120</v>
      </c>
      <c r="C391" s="30"/>
      <c r="E391" s="408"/>
    </row>
    <row r="392" spans="1:5" ht="12.75" customHeight="1" x14ac:dyDescent="0.2">
      <c r="A392" s="17" t="s">
        <v>121</v>
      </c>
      <c r="B392" s="20" t="s">
        <v>122</v>
      </c>
      <c r="C392" s="30"/>
      <c r="E392" s="408"/>
    </row>
    <row r="393" spans="1:5" ht="12.75" customHeight="1" thickBot="1" x14ac:dyDescent="0.25">
      <c r="A393" s="17" t="s">
        <v>123</v>
      </c>
      <c r="B393" s="39" t="s">
        <v>124</v>
      </c>
      <c r="C393" s="30"/>
      <c r="E393" s="408"/>
    </row>
    <row r="394" spans="1:5" ht="12.75" customHeight="1" thickBot="1" x14ac:dyDescent="0.25">
      <c r="A394" s="37">
        <v>64</v>
      </c>
      <c r="B394" s="38" t="s">
        <v>125</v>
      </c>
      <c r="C394" s="15">
        <v>0</v>
      </c>
      <c r="E394" s="408"/>
    </row>
    <row r="395" spans="1:5" ht="12.75" customHeight="1" x14ac:dyDescent="0.2">
      <c r="A395" s="17" t="s">
        <v>126</v>
      </c>
      <c r="B395" s="18" t="s">
        <v>127</v>
      </c>
      <c r="C395" s="30"/>
      <c r="E395" s="408"/>
    </row>
    <row r="396" spans="1:5" ht="12.75" customHeight="1" x14ac:dyDescent="0.2">
      <c r="A396" s="17" t="s">
        <v>128</v>
      </c>
      <c r="B396" s="20" t="s">
        <v>129</v>
      </c>
      <c r="C396" s="30"/>
      <c r="E396" s="408"/>
    </row>
    <row r="397" spans="1:5" ht="12.75" customHeight="1" x14ac:dyDescent="0.2">
      <c r="A397" s="17" t="s">
        <v>130</v>
      </c>
      <c r="B397" s="21" t="s">
        <v>131</v>
      </c>
      <c r="C397" s="31"/>
      <c r="E397" s="408"/>
    </row>
    <row r="398" spans="1:5" ht="12.75" customHeight="1" thickBot="1" x14ac:dyDescent="0.25">
      <c r="A398" s="17" t="s">
        <v>132</v>
      </c>
      <c r="B398" s="40" t="s">
        <v>133</v>
      </c>
      <c r="C398" s="41"/>
      <c r="E398" s="408"/>
    </row>
    <row r="399" spans="1:5" ht="12.75" customHeight="1" thickBot="1" x14ac:dyDescent="0.25">
      <c r="A399" s="37">
        <v>69</v>
      </c>
      <c r="B399" s="38" t="s">
        <v>134</v>
      </c>
      <c r="C399" s="15">
        <v>0</v>
      </c>
      <c r="E399" s="408"/>
    </row>
    <row r="400" spans="1:5" ht="12.75" customHeight="1" x14ac:dyDescent="0.2">
      <c r="A400" s="17" t="s">
        <v>135</v>
      </c>
      <c r="B400" s="42" t="s">
        <v>136</v>
      </c>
      <c r="C400" s="43"/>
      <c r="E400" s="408"/>
    </row>
    <row r="401" spans="1:5" ht="12.75" customHeight="1" thickBot="1" x14ac:dyDescent="0.25">
      <c r="A401" s="17" t="s">
        <v>137</v>
      </c>
      <c r="B401" s="40" t="s">
        <v>138</v>
      </c>
      <c r="C401" s="41"/>
      <c r="E401" s="408"/>
    </row>
    <row r="402" spans="1:5" ht="12.75" customHeight="1" thickBot="1" x14ac:dyDescent="0.25">
      <c r="A402" s="37">
        <v>72</v>
      </c>
      <c r="B402" s="38" t="s">
        <v>139</v>
      </c>
      <c r="C402" s="15">
        <v>0</v>
      </c>
      <c r="E402" s="408"/>
    </row>
    <row r="403" spans="1:5" ht="12.75" customHeight="1" x14ac:dyDescent="0.2">
      <c r="A403" s="17" t="s">
        <v>140</v>
      </c>
      <c r="B403" s="18" t="s">
        <v>141</v>
      </c>
      <c r="C403" s="30"/>
      <c r="E403" s="408"/>
    </row>
    <row r="404" spans="1:5" ht="12.75" customHeight="1" x14ac:dyDescent="0.2">
      <c r="A404" s="17" t="s">
        <v>142</v>
      </c>
      <c r="B404" s="20" t="s">
        <v>143</v>
      </c>
      <c r="C404" s="30"/>
      <c r="E404" s="408"/>
    </row>
    <row r="405" spans="1:5" ht="12.75" customHeight="1" thickBot="1" x14ac:dyDescent="0.25">
      <c r="A405" s="44" t="s">
        <v>144</v>
      </c>
      <c r="B405" s="40" t="s">
        <v>145</v>
      </c>
      <c r="C405" s="41"/>
      <c r="E405" s="408"/>
    </row>
    <row r="406" spans="1:5" ht="12.75" customHeight="1" thickBot="1" x14ac:dyDescent="0.25">
      <c r="A406" s="45" t="s">
        <v>146</v>
      </c>
      <c r="B406" s="38" t="s">
        <v>147</v>
      </c>
      <c r="C406" s="15">
        <v>0</v>
      </c>
      <c r="E406" s="408"/>
    </row>
    <row r="407" spans="1:5" ht="12.75" customHeight="1" x14ac:dyDescent="0.2">
      <c r="A407" s="17" t="s">
        <v>148</v>
      </c>
      <c r="B407" s="18" t="s">
        <v>149</v>
      </c>
      <c r="C407" s="30"/>
      <c r="E407" s="408"/>
    </row>
    <row r="408" spans="1:5" ht="12.75" customHeight="1" x14ac:dyDescent="0.2">
      <c r="A408" s="17" t="s">
        <v>150</v>
      </c>
      <c r="B408" s="20" t="s">
        <v>151</v>
      </c>
      <c r="C408" s="30"/>
      <c r="E408" s="408"/>
    </row>
    <row r="409" spans="1:5" ht="12.75" customHeight="1" x14ac:dyDescent="0.2">
      <c r="A409" s="17" t="s">
        <v>152</v>
      </c>
      <c r="B409" s="20" t="s">
        <v>153</v>
      </c>
      <c r="C409" s="30"/>
      <c r="E409" s="408"/>
    </row>
    <row r="410" spans="1:5" ht="12.75" customHeight="1" thickBot="1" x14ac:dyDescent="0.25">
      <c r="A410" s="44" t="s">
        <v>154</v>
      </c>
      <c r="B410" s="21" t="s">
        <v>155</v>
      </c>
      <c r="C410" s="30"/>
      <c r="E410" s="408"/>
    </row>
    <row r="411" spans="1:5" ht="12.75" customHeight="1" thickBot="1" x14ac:dyDescent="0.25">
      <c r="A411" s="45" t="s">
        <v>156</v>
      </c>
      <c r="B411" s="38" t="s">
        <v>157</v>
      </c>
      <c r="C411" s="47"/>
      <c r="E411" s="408"/>
    </row>
    <row r="412" spans="1:5" ht="12.75" customHeight="1" thickBot="1" x14ac:dyDescent="0.25">
      <c r="A412" s="48" t="s">
        <v>158</v>
      </c>
      <c r="B412" s="38" t="s">
        <v>159</v>
      </c>
      <c r="C412" s="47"/>
      <c r="E412" s="408"/>
    </row>
    <row r="413" spans="1:5" ht="12.75" customHeight="1" thickBot="1" x14ac:dyDescent="0.25">
      <c r="A413" s="390" t="s">
        <v>160</v>
      </c>
      <c r="B413" s="391" t="s">
        <v>161</v>
      </c>
      <c r="C413" s="402">
        <v>0</v>
      </c>
      <c r="E413" s="408"/>
    </row>
    <row r="414" spans="1:5" ht="12.75" customHeight="1" thickBot="1" x14ac:dyDescent="0.25">
      <c r="A414" s="387" t="s">
        <v>162</v>
      </c>
      <c r="B414" s="388" t="s">
        <v>163</v>
      </c>
      <c r="C414" s="402">
        <v>0</v>
      </c>
      <c r="E414" s="408"/>
    </row>
    <row r="415" spans="1:5" ht="12.75" customHeight="1" thickBot="1" x14ac:dyDescent="0.25">
      <c r="A415" s="398"/>
      <c r="B415" s="399"/>
      <c r="C415" s="400"/>
      <c r="E415" s="408"/>
    </row>
    <row r="416" spans="1:5" ht="14.25" x14ac:dyDescent="0.2">
      <c r="A416" s="732" t="s">
        <v>383</v>
      </c>
      <c r="B416" s="733"/>
      <c r="C416" s="378" t="s">
        <v>452</v>
      </c>
      <c r="E416" s="408"/>
    </row>
    <row r="417" spans="1:5" ht="15" thickBot="1" x14ac:dyDescent="0.25">
      <c r="A417" s="726" t="s">
        <v>464</v>
      </c>
      <c r="B417" s="727"/>
      <c r="C417" s="379" t="s">
        <v>465</v>
      </c>
      <c r="E417" s="408"/>
    </row>
    <row r="418" spans="1:5" ht="12.75" customHeight="1" thickBot="1" x14ac:dyDescent="0.25">
      <c r="A418" s="377"/>
      <c r="B418" s="377"/>
      <c r="C418" s="376" t="s">
        <v>3</v>
      </c>
      <c r="E418" s="408"/>
    </row>
    <row r="419" spans="1:5" ht="24.75" thickBot="1" x14ac:dyDescent="0.25">
      <c r="A419" s="385" t="s">
        <v>4</v>
      </c>
      <c r="B419" s="385" t="s">
        <v>165</v>
      </c>
      <c r="C419" s="386" t="s">
        <v>466</v>
      </c>
      <c r="E419" s="408"/>
    </row>
    <row r="420" spans="1:5" ht="12.75" customHeight="1" thickBot="1" x14ac:dyDescent="0.25">
      <c r="A420" s="375"/>
      <c r="B420" s="362" t="s">
        <v>6</v>
      </c>
      <c r="C420" s="360" t="s">
        <v>7</v>
      </c>
      <c r="E420" s="408"/>
    </row>
    <row r="421" spans="1:5" ht="12.75" customHeight="1" thickBot="1" x14ac:dyDescent="0.25">
      <c r="A421" s="45">
        <v>1</v>
      </c>
      <c r="B421" s="62" t="s">
        <v>455</v>
      </c>
      <c r="C421" s="63">
        <v>0</v>
      </c>
      <c r="E421" s="408"/>
    </row>
    <row r="422" spans="1:5" ht="12.75" customHeight="1" x14ac:dyDescent="0.2">
      <c r="A422" s="33" t="s">
        <v>9</v>
      </c>
      <c r="B422" s="96" t="s">
        <v>167</v>
      </c>
      <c r="C422" s="97"/>
      <c r="E422" s="408"/>
    </row>
    <row r="423" spans="1:5" ht="12.75" customHeight="1" x14ac:dyDescent="0.2">
      <c r="A423" s="17" t="s">
        <v>11</v>
      </c>
      <c r="B423" s="66" t="s">
        <v>168</v>
      </c>
      <c r="C423" s="25"/>
      <c r="E423" s="408"/>
    </row>
    <row r="424" spans="1:5" ht="12.75" customHeight="1" x14ac:dyDescent="0.2">
      <c r="A424" s="17" t="s">
        <v>13</v>
      </c>
      <c r="B424" s="66" t="s">
        <v>169</v>
      </c>
      <c r="C424" s="29"/>
      <c r="E424" s="408"/>
    </row>
    <row r="425" spans="1:5" ht="12.75" customHeight="1" x14ac:dyDescent="0.2">
      <c r="A425" s="17" t="s">
        <v>15</v>
      </c>
      <c r="B425" s="363" t="s">
        <v>170</v>
      </c>
      <c r="C425" s="29"/>
      <c r="E425" s="408"/>
    </row>
    <row r="426" spans="1:5" ht="12.75" customHeight="1" x14ac:dyDescent="0.2">
      <c r="A426" s="17" t="s">
        <v>17</v>
      </c>
      <c r="B426" s="363" t="s">
        <v>171</v>
      </c>
      <c r="C426" s="29"/>
      <c r="E426" s="408"/>
    </row>
    <row r="427" spans="1:5" ht="12.75" customHeight="1" x14ac:dyDescent="0.2">
      <c r="A427" s="17" t="s">
        <v>19</v>
      </c>
      <c r="B427" s="66" t="s">
        <v>172</v>
      </c>
      <c r="C427" s="29"/>
      <c r="E427" s="408"/>
    </row>
    <row r="428" spans="1:5" ht="12.75" customHeight="1" x14ac:dyDescent="0.2">
      <c r="A428" s="17" t="s">
        <v>21</v>
      </c>
      <c r="B428" s="70" t="s">
        <v>173</v>
      </c>
      <c r="C428" s="29"/>
      <c r="E428" s="408"/>
    </row>
    <row r="429" spans="1:5" ht="12.75" customHeight="1" x14ac:dyDescent="0.2">
      <c r="A429" s="17" t="s">
        <v>23</v>
      </c>
      <c r="B429" s="70" t="s">
        <v>174</v>
      </c>
      <c r="C429" s="29"/>
      <c r="E429" s="408"/>
    </row>
    <row r="430" spans="1:5" ht="12.75" customHeight="1" x14ac:dyDescent="0.2">
      <c r="A430" s="17" t="s">
        <v>25</v>
      </c>
      <c r="B430" s="364" t="s">
        <v>175</v>
      </c>
      <c r="C430" s="29"/>
      <c r="E430" s="408"/>
    </row>
    <row r="431" spans="1:5" ht="12.75" customHeight="1" x14ac:dyDescent="0.2">
      <c r="A431" s="17" t="s">
        <v>27</v>
      </c>
      <c r="B431" s="70" t="s">
        <v>176</v>
      </c>
      <c r="C431" s="29"/>
      <c r="E431" s="408"/>
    </row>
    <row r="432" spans="1:5" ht="12.75" customHeight="1" x14ac:dyDescent="0.2">
      <c r="A432" s="17" t="s">
        <v>29</v>
      </c>
      <c r="B432" s="70" t="s">
        <v>177</v>
      </c>
      <c r="C432" s="29"/>
      <c r="E432" s="408"/>
    </row>
    <row r="433" spans="1:5" ht="12.75" customHeight="1" x14ac:dyDescent="0.2">
      <c r="A433" s="17" t="s">
        <v>31</v>
      </c>
      <c r="B433" s="364" t="s">
        <v>178</v>
      </c>
      <c r="C433" s="29"/>
      <c r="E433" s="408"/>
    </row>
    <row r="434" spans="1:5" ht="12.75" customHeight="1" x14ac:dyDescent="0.2">
      <c r="A434" s="17" t="s">
        <v>33</v>
      </c>
      <c r="B434" s="364" t="s">
        <v>179</v>
      </c>
      <c r="C434" s="29"/>
      <c r="E434" s="408"/>
    </row>
    <row r="435" spans="1:5" ht="12.75" customHeight="1" x14ac:dyDescent="0.2">
      <c r="A435" s="17" t="s">
        <v>35</v>
      </c>
      <c r="B435" s="70" t="s">
        <v>180</v>
      </c>
      <c r="C435" s="29"/>
      <c r="E435" s="408"/>
    </row>
    <row r="436" spans="1:5" ht="12.75" customHeight="1" x14ac:dyDescent="0.2">
      <c r="A436" s="17" t="s">
        <v>181</v>
      </c>
      <c r="B436" s="70" t="s">
        <v>182</v>
      </c>
      <c r="C436" s="29"/>
      <c r="E436" s="408"/>
    </row>
    <row r="437" spans="1:5" ht="12.75" customHeight="1" x14ac:dyDescent="0.2">
      <c r="A437" s="17" t="s">
        <v>38</v>
      </c>
      <c r="B437" s="70" t="s">
        <v>183</v>
      </c>
      <c r="C437" s="29"/>
      <c r="E437" s="408"/>
    </row>
    <row r="438" spans="1:5" ht="12.75" customHeight="1" x14ac:dyDescent="0.2">
      <c r="A438" s="17" t="s">
        <v>40</v>
      </c>
      <c r="B438" s="70" t="s">
        <v>184</v>
      </c>
      <c r="C438" s="29"/>
      <c r="E438" s="408"/>
    </row>
    <row r="439" spans="1:5" ht="12.75" customHeight="1" x14ac:dyDescent="0.2">
      <c r="A439" s="17" t="s">
        <v>42</v>
      </c>
      <c r="B439" s="70" t="s">
        <v>185</v>
      </c>
      <c r="C439" s="25"/>
      <c r="E439" s="408"/>
    </row>
    <row r="440" spans="1:5" ht="12.75" customHeight="1" x14ac:dyDescent="0.2">
      <c r="A440" s="17" t="s">
        <v>44</v>
      </c>
      <c r="B440" s="73" t="s">
        <v>186</v>
      </c>
      <c r="C440" s="25"/>
      <c r="E440" s="408"/>
    </row>
    <row r="441" spans="1:5" ht="12.75" customHeight="1" thickBot="1" x14ac:dyDescent="0.25">
      <c r="A441" s="44" t="s">
        <v>46</v>
      </c>
      <c r="B441" s="76" t="s">
        <v>187</v>
      </c>
      <c r="C441" s="92"/>
      <c r="E441" s="408"/>
    </row>
    <row r="442" spans="1:5" ht="12.75" customHeight="1" thickBot="1" x14ac:dyDescent="0.25">
      <c r="A442" s="45" t="s">
        <v>48</v>
      </c>
      <c r="B442" s="64" t="s">
        <v>456</v>
      </c>
      <c r="C442" s="65">
        <v>0</v>
      </c>
      <c r="E442" s="408"/>
    </row>
    <row r="443" spans="1:5" ht="12.75" customHeight="1" x14ac:dyDescent="0.2">
      <c r="A443" s="17">
        <v>23</v>
      </c>
      <c r="B443" s="66" t="s">
        <v>189</v>
      </c>
      <c r="C443" s="19"/>
      <c r="E443" s="408"/>
    </row>
    <row r="444" spans="1:5" ht="12.75" customHeight="1" x14ac:dyDescent="0.2">
      <c r="A444" s="17" t="s">
        <v>51</v>
      </c>
      <c r="B444" s="67" t="s">
        <v>190</v>
      </c>
      <c r="C444" s="19"/>
      <c r="E444" s="408"/>
    </row>
    <row r="445" spans="1:5" ht="12.75" customHeight="1" x14ac:dyDescent="0.2">
      <c r="A445" s="17" t="s">
        <v>53</v>
      </c>
      <c r="B445" s="67" t="s">
        <v>191</v>
      </c>
      <c r="C445" s="25"/>
      <c r="E445" s="408"/>
    </row>
    <row r="446" spans="1:5" ht="12.75" customHeight="1" x14ac:dyDescent="0.2">
      <c r="A446" s="17" t="s">
        <v>55</v>
      </c>
      <c r="B446" s="67" t="s">
        <v>192</v>
      </c>
      <c r="C446" s="68"/>
      <c r="E446" s="408"/>
    </row>
    <row r="447" spans="1:5" ht="12.75" customHeight="1" x14ac:dyDescent="0.2">
      <c r="A447" s="17" t="s">
        <v>57</v>
      </c>
      <c r="B447" s="21" t="s">
        <v>193</v>
      </c>
      <c r="C447" s="68"/>
      <c r="E447" s="408"/>
    </row>
    <row r="448" spans="1:5" ht="12.75" customHeight="1" x14ac:dyDescent="0.2">
      <c r="A448" s="17" t="s">
        <v>59</v>
      </c>
      <c r="B448" s="20" t="s">
        <v>194</v>
      </c>
      <c r="C448" s="68"/>
      <c r="E448" s="408"/>
    </row>
    <row r="449" spans="1:5" ht="12.75" customHeight="1" x14ac:dyDescent="0.2">
      <c r="A449" s="17" t="s">
        <v>61</v>
      </c>
      <c r="B449" s="69" t="s">
        <v>195</v>
      </c>
      <c r="C449" s="68"/>
      <c r="E449" s="408"/>
    </row>
    <row r="450" spans="1:5" ht="12.75" customHeight="1" x14ac:dyDescent="0.2">
      <c r="A450" s="17" t="s">
        <v>63</v>
      </c>
      <c r="B450" s="70" t="s">
        <v>177</v>
      </c>
      <c r="C450" s="68"/>
      <c r="E450" s="408"/>
    </row>
    <row r="451" spans="1:5" ht="12.75" customHeight="1" x14ac:dyDescent="0.2">
      <c r="A451" s="17" t="s">
        <v>196</v>
      </c>
      <c r="B451" s="70" t="s">
        <v>197</v>
      </c>
      <c r="C451" s="68"/>
      <c r="E451" s="408"/>
    </row>
    <row r="452" spans="1:5" ht="12.75" customHeight="1" x14ac:dyDescent="0.2">
      <c r="A452" s="17" t="s">
        <v>66</v>
      </c>
      <c r="B452" s="70" t="s">
        <v>198</v>
      </c>
      <c r="C452" s="68"/>
      <c r="E452" s="408"/>
    </row>
    <row r="453" spans="1:5" ht="12.75" customHeight="1" x14ac:dyDescent="0.2">
      <c r="A453" s="17" t="s">
        <v>68</v>
      </c>
      <c r="B453" s="70" t="s">
        <v>180</v>
      </c>
      <c r="C453" s="68"/>
      <c r="E453" s="408"/>
    </row>
    <row r="454" spans="1:5" ht="12.75" customHeight="1" x14ac:dyDescent="0.2">
      <c r="A454" s="17" t="s">
        <v>70</v>
      </c>
      <c r="B454" s="70" t="s">
        <v>199</v>
      </c>
      <c r="C454" s="68"/>
      <c r="E454" s="408"/>
    </row>
    <row r="455" spans="1:5" ht="12.75" customHeight="1" thickBot="1" x14ac:dyDescent="0.25">
      <c r="A455" s="17">
        <v>35</v>
      </c>
      <c r="B455" s="70" t="s">
        <v>200</v>
      </c>
      <c r="C455" s="71"/>
      <c r="E455" s="408"/>
    </row>
    <row r="456" spans="1:5" ht="12.75" customHeight="1" thickBot="1" x14ac:dyDescent="0.25">
      <c r="A456" s="390">
        <v>36</v>
      </c>
      <c r="B456" s="394" t="s">
        <v>201</v>
      </c>
      <c r="C456" s="403">
        <v>0</v>
      </c>
      <c r="E456" s="408"/>
    </row>
    <row r="457" spans="1:5" ht="12.75" customHeight="1" thickBot="1" x14ac:dyDescent="0.25">
      <c r="A457" s="45">
        <v>37</v>
      </c>
      <c r="B457" s="72" t="s">
        <v>202</v>
      </c>
      <c r="C457" s="15">
        <v>0</v>
      </c>
      <c r="E457" s="408"/>
    </row>
    <row r="458" spans="1:5" ht="12.75" customHeight="1" x14ac:dyDescent="0.2">
      <c r="A458" s="17">
        <v>38</v>
      </c>
      <c r="B458" s="67" t="s">
        <v>203</v>
      </c>
      <c r="C458" s="68"/>
      <c r="E458" s="408"/>
    </row>
    <row r="459" spans="1:5" ht="12.75" customHeight="1" x14ac:dyDescent="0.2">
      <c r="A459" s="17" t="s">
        <v>80</v>
      </c>
      <c r="B459" s="67" t="s">
        <v>204</v>
      </c>
      <c r="C459" s="68"/>
      <c r="E459" s="408"/>
    </row>
    <row r="460" spans="1:5" ht="12.75" customHeight="1" thickBot="1" x14ac:dyDescent="0.25">
      <c r="A460" s="17" t="s">
        <v>82</v>
      </c>
      <c r="B460" s="67" t="s">
        <v>205</v>
      </c>
      <c r="C460" s="68"/>
      <c r="E460" s="408"/>
    </row>
    <row r="461" spans="1:5" ht="12.75" customHeight="1" thickBot="1" x14ac:dyDescent="0.25">
      <c r="A461" s="45">
        <v>41</v>
      </c>
      <c r="B461" s="72" t="s">
        <v>206</v>
      </c>
      <c r="C461" s="15">
        <v>0</v>
      </c>
      <c r="E461" s="408"/>
    </row>
    <row r="462" spans="1:5" ht="12.75" customHeight="1" x14ac:dyDescent="0.2">
      <c r="A462" s="17">
        <v>42</v>
      </c>
      <c r="B462" s="73" t="s">
        <v>207</v>
      </c>
      <c r="C462" s="68"/>
      <c r="E462" s="408"/>
    </row>
    <row r="463" spans="1:5" ht="12.75" customHeight="1" x14ac:dyDescent="0.2">
      <c r="A463" s="17">
        <v>43</v>
      </c>
      <c r="B463" s="73" t="s">
        <v>208</v>
      </c>
      <c r="C463" s="68"/>
      <c r="E463" s="408"/>
    </row>
    <row r="464" spans="1:5" ht="12.75" customHeight="1" x14ac:dyDescent="0.2">
      <c r="A464" s="17" t="s">
        <v>89</v>
      </c>
      <c r="B464" s="73" t="s">
        <v>209</v>
      </c>
      <c r="C464" s="68"/>
      <c r="E464" s="408"/>
    </row>
    <row r="465" spans="1:5" ht="12.75" customHeight="1" x14ac:dyDescent="0.2">
      <c r="A465" s="17" t="s">
        <v>91</v>
      </c>
      <c r="B465" s="73" t="s">
        <v>210</v>
      </c>
      <c r="C465" s="68"/>
      <c r="E465" s="408"/>
    </row>
    <row r="466" spans="1:5" ht="12.75" customHeight="1" x14ac:dyDescent="0.2">
      <c r="A466" s="17" t="s">
        <v>93</v>
      </c>
      <c r="B466" s="74" t="s">
        <v>211</v>
      </c>
      <c r="C466" s="71"/>
      <c r="E466" s="408"/>
    </row>
    <row r="467" spans="1:5" ht="12.75" customHeight="1" thickBot="1" x14ac:dyDescent="0.25">
      <c r="A467" s="17">
        <v>47</v>
      </c>
      <c r="B467" s="76" t="s">
        <v>212</v>
      </c>
      <c r="C467" s="77"/>
      <c r="E467" s="408"/>
    </row>
    <row r="468" spans="1:5" ht="12.75" customHeight="1" thickBot="1" x14ac:dyDescent="0.25">
      <c r="A468" s="45">
        <v>48</v>
      </c>
      <c r="B468" s="72" t="s">
        <v>213</v>
      </c>
      <c r="C468" s="27">
        <v>0</v>
      </c>
      <c r="E468" s="408"/>
    </row>
    <row r="469" spans="1:5" ht="12.75" customHeight="1" x14ac:dyDescent="0.2">
      <c r="A469" s="17">
        <v>49</v>
      </c>
      <c r="B469" s="73" t="s">
        <v>214</v>
      </c>
      <c r="C469" s="68"/>
      <c r="E469" s="408"/>
    </row>
    <row r="470" spans="1:5" ht="12.75" customHeight="1" x14ac:dyDescent="0.2">
      <c r="A470" s="17" t="s">
        <v>100</v>
      </c>
      <c r="B470" s="73" t="s">
        <v>215</v>
      </c>
      <c r="C470" s="68"/>
      <c r="E470" s="408"/>
    </row>
    <row r="471" spans="1:5" ht="12.75" customHeight="1" x14ac:dyDescent="0.2">
      <c r="A471" s="17" t="s">
        <v>102</v>
      </c>
      <c r="B471" s="73" t="s">
        <v>457</v>
      </c>
      <c r="C471" s="68"/>
      <c r="E471" s="408"/>
    </row>
    <row r="472" spans="1:5" ht="12.75" customHeight="1" x14ac:dyDescent="0.2">
      <c r="A472" s="17">
        <v>52</v>
      </c>
      <c r="B472" s="74" t="s">
        <v>216</v>
      </c>
      <c r="C472" s="71"/>
      <c r="E472" s="408"/>
    </row>
    <row r="473" spans="1:5" ht="12.75" customHeight="1" thickBot="1" x14ac:dyDescent="0.25">
      <c r="A473" s="75">
        <v>53</v>
      </c>
      <c r="B473" s="76" t="s">
        <v>217</v>
      </c>
      <c r="C473" s="77"/>
      <c r="E473" s="408"/>
    </row>
    <row r="474" spans="1:5" ht="12.75" customHeight="1" thickBot="1" x14ac:dyDescent="0.25">
      <c r="A474" s="45">
        <v>54</v>
      </c>
      <c r="B474" s="72" t="s">
        <v>218</v>
      </c>
      <c r="C474" s="78">
        <v>0</v>
      </c>
      <c r="E474" s="408"/>
    </row>
    <row r="475" spans="1:5" ht="12.75" customHeight="1" x14ac:dyDescent="0.2">
      <c r="A475" s="17">
        <v>55</v>
      </c>
      <c r="B475" s="73" t="s">
        <v>219</v>
      </c>
      <c r="C475" s="68"/>
      <c r="E475" s="408"/>
    </row>
    <row r="476" spans="1:5" ht="12.75" customHeight="1" x14ac:dyDescent="0.2">
      <c r="A476" s="17" t="s">
        <v>111</v>
      </c>
      <c r="B476" s="73" t="s">
        <v>220</v>
      </c>
      <c r="C476" s="68"/>
      <c r="E476" s="408"/>
    </row>
    <row r="477" spans="1:5" ht="12.75" customHeight="1" x14ac:dyDescent="0.2">
      <c r="A477" s="17" t="s">
        <v>113</v>
      </c>
      <c r="B477" s="73" t="s">
        <v>221</v>
      </c>
      <c r="C477" s="68"/>
      <c r="E477" s="408"/>
    </row>
    <row r="478" spans="1:5" ht="12.75" customHeight="1" x14ac:dyDescent="0.2">
      <c r="A478" s="17" t="s">
        <v>115</v>
      </c>
      <c r="B478" s="73" t="s">
        <v>222</v>
      </c>
      <c r="C478" s="68"/>
      <c r="E478" s="408"/>
    </row>
    <row r="479" spans="1:5" ht="12.75" customHeight="1" thickBot="1" x14ac:dyDescent="0.25">
      <c r="A479" s="44">
        <v>59</v>
      </c>
      <c r="B479" s="74" t="s">
        <v>223</v>
      </c>
      <c r="C479" s="68"/>
      <c r="E479" s="408"/>
    </row>
    <row r="480" spans="1:5" ht="12.75" customHeight="1" thickBot="1" x14ac:dyDescent="0.25">
      <c r="A480" s="45">
        <v>60</v>
      </c>
      <c r="B480" s="72" t="s">
        <v>224</v>
      </c>
      <c r="C480" s="79"/>
      <c r="E480" s="408"/>
    </row>
    <row r="481" spans="1:5" ht="12.75" customHeight="1" thickBot="1" x14ac:dyDescent="0.25">
      <c r="A481" s="45">
        <v>61</v>
      </c>
      <c r="B481" s="72" t="s">
        <v>225</v>
      </c>
      <c r="C481" s="79"/>
      <c r="E481" s="408"/>
    </row>
    <row r="482" spans="1:5" ht="12.75" customHeight="1" thickBot="1" x14ac:dyDescent="0.25">
      <c r="A482" s="390">
        <v>62</v>
      </c>
      <c r="B482" s="394" t="s">
        <v>226</v>
      </c>
      <c r="C482" s="405">
        <v>0</v>
      </c>
      <c r="E482" s="408"/>
    </row>
    <row r="483" spans="1:5" ht="12.75" customHeight="1" thickBot="1" x14ac:dyDescent="0.25">
      <c r="A483" s="390" t="s">
        <v>123</v>
      </c>
      <c r="B483" s="397" t="s">
        <v>227</v>
      </c>
      <c r="C483" s="405">
        <v>0</v>
      </c>
      <c r="E483" s="408"/>
    </row>
    <row r="484" spans="1:5" ht="12.75" customHeight="1" thickBot="1" x14ac:dyDescent="0.25">
      <c r="A484" s="373"/>
      <c r="C484" s="367">
        <v>0</v>
      </c>
      <c r="E484" s="408"/>
    </row>
    <row r="485" spans="1:5" ht="12.75" customHeight="1" thickBot="1" x14ac:dyDescent="0.25">
      <c r="A485" s="372" t="s">
        <v>458</v>
      </c>
      <c r="B485" s="371"/>
      <c r="C485" s="404">
        <v>0</v>
      </c>
      <c r="E485" s="408"/>
    </row>
    <row r="486" spans="1:5" ht="12.75" customHeight="1" thickBot="1" x14ac:dyDescent="0.25">
      <c r="A486" s="372" t="s">
        <v>459</v>
      </c>
      <c r="B486" s="371"/>
      <c r="C486" s="404">
        <v>0</v>
      </c>
      <c r="E486" s="408"/>
    </row>
    <row r="487" spans="1:5" ht="12.75" customHeight="1" thickBot="1" x14ac:dyDescent="0.25">
      <c r="E487" s="408"/>
    </row>
    <row r="488" spans="1:5" ht="14.25" x14ac:dyDescent="0.2">
      <c r="A488" s="732" t="s">
        <v>383</v>
      </c>
      <c r="B488" s="733"/>
      <c r="C488" s="378" t="s">
        <v>452</v>
      </c>
      <c r="E488" s="408"/>
    </row>
    <row r="489" spans="1:5" ht="15" thickBot="1" x14ac:dyDescent="0.25">
      <c r="A489" s="726" t="s">
        <v>467</v>
      </c>
      <c r="B489" s="729"/>
      <c r="C489" s="379" t="s">
        <v>468</v>
      </c>
      <c r="E489" s="408"/>
    </row>
    <row r="490" spans="1:5" ht="12.75" customHeight="1" thickBot="1" x14ac:dyDescent="0.25">
      <c r="A490" s="377"/>
      <c r="B490" s="377"/>
      <c r="C490" s="376" t="s">
        <v>3</v>
      </c>
      <c r="E490" s="408"/>
    </row>
    <row r="491" spans="1:5" ht="24.75" thickBot="1" x14ac:dyDescent="0.25">
      <c r="A491" s="385" t="s">
        <v>4</v>
      </c>
      <c r="B491" s="384" t="s">
        <v>5</v>
      </c>
      <c r="C491" s="386" t="s">
        <v>454</v>
      </c>
      <c r="E491" s="408"/>
    </row>
    <row r="492" spans="1:5" ht="12.75" customHeight="1" thickBot="1" x14ac:dyDescent="0.25">
      <c r="A492" s="375"/>
      <c r="B492" s="361" t="s">
        <v>6</v>
      </c>
      <c r="C492" s="374" t="s">
        <v>7</v>
      </c>
      <c r="E492" s="408"/>
    </row>
    <row r="493" spans="1:5" ht="12.75" customHeight="1" thickBot="1" x14ac:dyDescent="0.25">
      <c r="A493" s="13">
        <v>1</v>
      </c>
      <c r="B493" s="14" t="s">
        <v>8</v>
      </c>
      <c r="C493" s="15">
        <v>0</v>
      </c>
      <c r="E493" s="408"/>
    </row>
    <row r="494" spans="1:5" ht="12.75" customHeight="1" x14ac:dyDescent="0.2">
      <c r="A494" s="17" t="s">
        <v>9</v>
      </c>
      <c r="B494" s="18" t="s">
        <v>10</v>
      </c>
      <c r="C494" s="19"/>
      <c r="E494" s="408"/>
    </row>
    <row r="495" spans="1:5" ht="12.75" customHeight="1" x14ac:dyDescent="0.2">
      <c r="A495" s="17" t="s">
        <v>11</v>
      </c>
      <c r="B495" s="20" t="s">
        <v>12</v>
      </c>
      <c r="C495" s="19"/>
      <c r="E495" s="408"/>
    </row>
    <row r="496" spans="1:5" ht="12.75" customHeight="1" x14ac:dyDescent="0.2">
      <c r="A496" s="17" t="s">
        <v>13</v>
      </c>
      <c r="B496" s="20" t="s">
        <v>14</v>
      </c>
      <c r="C496" s="19"/>
      <c r="E496" s="408"/>
    </row>
    <row r="497" spans="1:5" ht="12.75" customHeight="1" x14ac:dyDescent="0.2">
      <c r="A497" s="17" t="s">
        <v>15</v>
      </c>
      <c r="B497" s="20" t="s">
        <v>16</v>
      </c>
      <c r="C497" s="19"/>
      <c r="E497" s="408"/>
    </row>
    <row r="498" spans="1:5" ht="12.75" customHeight="1" x14ac:dyDescent="0.2">
      <c r="A498" s="17" t="s">
        <v>17</v>
      </c>
      <c r="B498" s="20" t="s">
        <v>18</v>
      </c>
      <c r="C498" s="19"/>
      <c r="E498" s="408"/>
    </row>
    <row r="499" spans="1:5" ht="12.75" customHeight="1" x14ac:dyDescent="0.2">
      <c r="A499" s="17" t="s">
        <v>19</v>
      </c>
      <c r="B499" s="20" t="s">
        <v>20</v>
      </c>
      <c r="C499" s="19"/>
      <c r="E499" s="408"/>
    </row>
    <row r="500" spans="1:5" ht="12.75" customHeight="1" x14ac:dyDescent="0.2">
      <c r="A500" s="17" t="s">
        <v>21</v>
      </c>
      <c r="B500" s="21" t="s">
        <v>22</v>
      </c>
      <c r="C500" s="19"/>
      <c r="E500" s="408"/>
    </row>
    <row r="501" spans="1:5" ht="12.75" customHeight="1" x14ac:dyDescent="0.2">
      <c r="A501" s="17" t="s">
        <v>23</v>
      </c>
      <c r="B501" s="21" t="s">
        <v>24</v>
      </c>
      <c r="C501" s="22"/>
      <c r="E501" s="408"/>
    </row>
    <row r="502" spans="1:5" ht="12.75" customHeight="1" x14ac:dyDescent="0.2">
      <c r="A502" s="17" t="s">
        <v>25</v>
      </c>
      <c r="B502" s="23" t="s">
        <v>26</v>
      </c>
      <c r="C502" s="24">
        <v>0</v>
      </c>
      <c r="E502" s="408"/>
    </row>
    <row r="503" spans="1:5" ht="12.75" customHeight="1" x14ac:dyDescent="0.2">
      <c r="A503" s="17" t="s">
        <v>27</v>
      </c>
      <c r="B503" s="18" t="s">
        <v>28</v>
      </c>
      <c r="C503" s="19"/>
      <c r="E503" s="408"/>
    </row>
    <row r="504" spans="1:5" ht="12.75" customHeight="1" x14ac:dyDescent="0.2">
      <c r="A504" s="17" t="s">
        <v>29</v>
      </c>
      <c r="B504" s="20" t="s">
        <v>30</v>
      </c>
      <c r="C504" s="19"/>
      <c r="E504" s="408"/>
    </row>
    <row r="505" spans="1:5" ht="12.75" customHeight="1" x14ac:dyDescent="0.2">
      <c r="A505" s="17" t="s">
        <v>31</v>
      </c>
      <c r="B505" s="20" t="s">
        <v>32</v>
      </c>
      <c r="C505" s="19"/>
      <c r="E505" s="408"/>
    </row>
    <row r="506" spans="1:5" ht="12.75" customHeight="1" x14ac:dyDescent="0.2">
      <c r="A506" s="17" t="s">
        <v>33</v>
      </c>
      <c r="B506" s="20" t="s">
        <v>34</v>
      </c>
      <c r="C506" s="19"/>
      <c r="E506" s="408"/>
    </row>
    <row r="507" spans="1:5" ht="12.75" customHeight="1" thickBot="1" x14ac:dyDescent="0.25">
      <c r="A507" s="17" t="s">
        <v>35</v>
      </c>
      <c r="B507" s="21" t="s">
        <v>36</v>
      </c>
      <c r="C507" s="19"/>
      <c r="E507" s="408"/>
    </row>
    <row r="508" spans="1:5" ht="12.75" customHeight="1" thickBot="1" x14ac:dyDescent="0.25">
      <c r="A508" s="13">
        <v>16</v>
      </c>
      <c r="B508" s="14" t="s">
        <v>37</v>
      </c>
      <c r="C508" s="15">
        <v>0</v>
      </c>
      <c r="E508" s="408"/>
    </row>
    <row r="509" spans="1:5" ht="12.75" customHeight="1" x14ac:dyDescent="0.2">
      <c r="A509" s="17" t="s">
        <v>38</v>
      </c>
      <c r="B509" s="18" t="s">
        <v>39</v>
      </c>
      <c r="C509" s="19"/>
      <c r="E509" s="408"/>
    </row>
    <row r="510" spans="1:5" ht="12.75" customHeight="1" x14ac:dyDescent="0.2">
      <c r="A510" s="17" t="s">
        <v>40</v>
      </c>
      <c r="B510" s="20" t="s">
        <v>41</v>
      </c>
      <c r="C510" s="25"/>
      <c r="E510" s="408"/>
    </row>
    <row r="511" spans="1:5" ht="12.75" customHeight="1" x14ac:dyDescent="0.2">
      <c r="A511" s="17" t="s">
        <v>42</v>
      </c>
      <c r="B511" s="20" t="s">
        <v>43</v>
      </c>
      <c r="C511" s="25"/>
      <c r="E511" s="408"/>
    </row>
    <row r="512" spans="1:5" ht="12.75" customHeight="1" x14ac:dyDescent="0.2">
      <c r="A512" s="17" t="s">
        <v>44</v>
      </c>
      <c r="B512" s="20" t="s">
        <v>45</v>
      </c>
      <c r="C512" s="25"/>
      <c r="E512" s="408"/>
    </row>
    <row r="513" spans="1:5" ht="12.75" customHeight="1" x14ac:dyDescent="0.2">
      <c r="A513" s="17" t="s">
        <v>46</v>
      </c>
      <c r="B513" s="20" t="s">
        <v>47</v>
      </c>
      <c r="C513" s="25"/>
      <c r="E513" s="408"/>
    </row>
    <row r="514" spans="1:5" ht="12.75" customHeight="1" thickBot="1" x14ac:dyDescent="0.25">
      <c r="A514" s="17" t="s">
        <v>48</v>
      </c>
      <c r="B514" s="21" t="s">
        <v>49</v>
      </c>
      <c r="C514" s="25"/>
      <c r="E514" s="408"/>
    </row>
    <row r="515" spans="1:5" ht="12.75" customHeight="1" thickBot="1" x14ac:dyDescent="0.25">
      <c r="A515" s="13">
        <v>23</v>
      </c>
      <c r="B515" s="14" t="s">
        <v>50</v>
      </c>
      <c r="C515" s="27">
        <v>0</v>
      </c>
      <c r="E515" s="408"/>
    </row>
    <row r="516" spans="1:5" ht="12.75" customHeight="1" x14ac:dyDescent="0.2">
      <c r="A516" s="17" t="s">
        <v>51</v>
      </c>
      <c r="B516" s="18" t="s">
        <v>52</v>
      </c>
      <c r="C516" s="19"/>
      <c r="E516" s="408"/>
    </row>
    <row r="517" spans="1:5" ht="12.75" customHeight="1" x14ac:dyDescent="0.2">
      <c r="A517" s="17" t="s">
        <v>53</v>
      </c>
      <c r="B517" s="20" t="s">
        <v>54</v>
      </c>
      <c r="C517" s="25"/>
      <c r="E517" s="408"/>
    </row>
    <row r="518" spans="1:5" ht="12.75" customHeight="1" x14ac:dyDescent="0.2">
      <c r="A518" s="17" t="s">
        <v>55</v>
      </c>
      <c r="B518" s="20" t="s">
        <v>56</v>
      </c>
      <c r="C518" s="25"/>
      <c r="E518" s="408"/>
    </row>
    <row r="519" spans="1:5" ht="12.75" customHeight="1" x14ac:dyDescent="0.2">
      <c r="A519" s="17" t="s">
        <v>57</v>
      </c>
      <c r="B519" s="20" t="s">
        <v>58</v>
      </c>
      <c r="C519" s="25"/>
      <c r="E519" s="408"/>
    </row>
    <row r="520" spans="1:5" ht="12.75" customHeight="1" x14ac:dyDescent="0.2">
      <c r="A520" s="17" t="s">
        <v>59</v>
      </c>
      <c r="B520" s="20" t="s">
        <v>60</v>
      </c>
      <c r="C520" s="25"/>
      <c r="E520" s="408"/>
    </row>
    <row r="521" spans="1:5" ht="12.75" customHeight="1" x14ac:dyDescent="0.2">
      <c r="A521" s="17" t="s">
        <v>61</v>
      </c>
      <c r="B521" s="20" t="s">
        <v>62</v>
      </c>
      <c r="C521" s="25"/>
      <c r="E521" s="408"/>
    </row>
    <row r="522" spans="1:5" ht="12.75" customHeight="1" thickBot="1" x14ac:dyDescent="0.25">
      <c r="A522" s="17" t="s">
        <v>63</v>
      </c>
      <c r="B522" s="28" t="s">
        <v>64</v>
      </c>
      <c r="C522" s="29"/>
      <c r="E522" s="408"/>
    </row>
    <row r="523" spans="1:5" ht="12.75" customHeight="1" thickBot="1" x14ac:dyDescent="0.25">
      <c r="A523" s="13">
        <v>31</v>
      </c>
      <c r="B523" s="14" t="s">
        <v>65</v>
      </c>
      <c r="C523" s="15">
        <v>0</v>
      </c>
      <c r="E523" s="408"/>
    </row>
    <row r="524" spans="1:5" ht="12.75" customHeight="1" x14ac:dyDescent="0.2">
      <c r="A524" s="17" t="s">
        <v>66</v>
      </c>
      <c r="B524" s="18" t="s">
        <v>67</v>
      </c>
      <c r="C524" s="19"/>
      <c r="E524" s="408"/>
    </row>
    <row r="525" spans="1:5" ht="12.75" customHeight="1" x14ac:dyDescent="0.2">
      <c r="A525" s="17" t="s">
        <v>68</v>
      </c>
      <c r="B525" s="20" t="s">
        <v>69</v>
      </c>
      <c r="C525" s="25"/>
      <c r="E525" s="408"/>
    </row>
    <row r="526" spans="1:5" ht="12.75" customHeight="1" x14ac:dyDescent="0.2">
      <c r="A526" s="17" t="s">
        <v>70</v>
      </c>
      <c r="B526" s="20" t="s">
        <v>71</v>
      </c>
      <c r="C526" s="25"/>
      <c r="E526" s="408"/>
    </row>
    <row r="527" spans="1:5" ht="12.75" customHeight="1" x14ac:dyDescent="0.2">
      <c r="A527" s="17" t="s">
        <v>72</v>
      </c>
      <c r="B527" s="20" t="s">
        <v>73</v>
      </c>
      <c r="C527" s="25"/>
      <c r="E527" s="408"/>
    </row>
    <row r="528" spans="1:5" ht="12.75" customHeight="1" x14ac:dyDescent="0.2">
      <c r="A528" s="17" t="s">
        <v>74</v>
      </c>
      <c r="B528" s="20" t="s">
        <v>75</v>
      </c>
      <c r="C528" s="25"/>
      <c r="E528" s="408"/>
    </row>
    <row r="529" spans="1:5" ht="12.75" customHeight="1" x14ac:dyDescent="0.2">
      <c r="A529" s="17" t="s">
        <v>76</v>
      </c>
      <c r="B529" s="20" t="s">
        <v>77</v>
      </c>
      <c r="C529" s="25"/>
      <c r="E529" s="408"/>
    </row>
    <row r="530" spans="1:5" ht="12.75" customHeight="1" x14ac:dyDescent="0.2">
      <c r="A530" s="17" t="s">
        <v>78</v>
      </c>
      <c r="B530" s="20" t="s">
        <v>79</v>
      </c>
      <c r="C530" s="25"/>
      <c r="E530" s="408"/>
    </row>
    <row r="531" spans="1:5" ht="12.75" customHeight="1" x14ac:dyDescent="0.2">
      <c r="A531" s="17" t="s">
        <v>80</v>
      </c>
      <c r="B531" s="20" t="s">
        <v>81</v>
      </c>
      <c r="C531" s="25"/>
      <c r="E531" s="408"/>
    </row>
    <row r="532" spans="1:5" ht="12.75" customHeight="1" x14ac:dyDescent="0.2">
      <c r="A532" s="17" t="s">
        <v>82</v>
      </c>
      <c r="B532" s="20" t="s">
        <v>83</v>
      </c>
      <c r="C532" s="30"/>
      <c r="E532" s="408"/>
    </row>
    <row r="533" spans="1:5" ht="12.75" customHeight="1" x14ac:dyDescent="0.2">
      <c r="A533" s="17" t="s">
        <v>84</v>
      </c>
      <c r="B533" s="21" t="s">
        <v>85</v>
      </c>
      <c r="C533" s="31"/>
      <c r="E533" s="408"/>
    </row>
    <row r="534" spans="1:5" ht="12.75" customHeight="1" thickBot="1" x14ac:dyDescent="0.25">
      <c r="A534" s="17" t="s">
        <v>86</v>
      </c>
      <c r="B534" s="21" t="s">
        <v>87</v>
      </c>
      <c r="C534" s="31"/>
      <c r="E534" s="408"/>
    </row>
    <row r="535" spans="1:5" ht="12.75" customHeight="1" thickBot="1" x14ac:dyDescent="0.25">
      <c r="A535" s="13">
        <v>43</v>
      </c>
      <c r="B535" s="14" t="s">
        <v>88</v>
      </c>
      <c r="C535" s="15">
        <v>0</v>
      </c>
      <c r="E535" s="408"/>
    </row>
    <row r="536" spans="1:5" ht="12.75" customHeight="1" x14ac:dyDescent="0.2">
      <c r="A536" s="17" t="s">
        <v>89</v>
      </c>
      <c r="B536" s="18" t="s">
        <v>90</v>
      </c>
      <c r="C536" s="32"/>
      <c r="E536" s="408"/>
    </row>
    <row r="537" spans="1:5" ht="12.75" customHeight="1" x14ac:dyDescent="0.2">
      <c r="A537" s="17" t="s">
        <v>91</v>
      </c>
      <c r="B537" s="20" t="s">
        <v>92</v>
      </c>
      <c r="C537" s="30"/>
      <c r="E537" s="408"/>
    </row>
    <row r="538" spans="1:5" ht="12.75" customHeight="1" x14ac:dyDescent="0.2">
      <c r="A538" s="17" t="s">
        <v>93</v>
      </c>
      <c r="B538" s="20" t="s">
        <v>94</v>
      </c>
      <c r="C538" s="30"/>
      <c r="E538" s="408"/>
    </row>
    <row r="539" spans="1:5" ht="12.75" customHeight="1" x14ac:dyDescent="0.2">
      <c r="A539" s="17" t="s">
        <v>95</v>
      </c>
      <c r="B539" s="20" t="s">
        <v>96</v>
      </c>
      <c r="C539" s="30"/>
      <c r="E539" s="408"/>
    </row>
    <row r="540" spans="1:5" ht="12.75" customHeight="1" thickBot="1" x14ac:dyDescent="0.25">
      <c r="A540" s="17" t="s">
        <v>97</v>
      </c>
      <c r="B540" s="21" t="s">
        <v>98</v>
      </c>
      <c r="C540" s="31"/>
      <c r="E540" s="408"/>
    </row>
    <row r="541" spans="1:5" ht="12.75" customHeight="1" thickBot="1" x14ac:dyDescent="0.25">
      <c r="A541" s="13">
        <v>49</v>
      </c>
      <c r="B541" s="14" t="s">
        <v>99</v>
      </c>
      <c r="C541" s="15">
        <v>0</v>
      </c>
      <c r="E541" s="408"/>
    </row>
    <row r="542" spans="1:5" ht="12.75" customHeight="1" x14ac:dyDescent="0.2">
      <c r="A542" s="17" t="s">
        <v>100</v>
      </c>
      <c r="B542" s="18" t="s">
        <v>101</v>
      </c>
      <c r="C542" s="19"/>
      <c r="E542" s="408"/>
    </row>
    <row r="543" spans="1:5" ht="12.75" customHeight="1" x14ac:dyDescent="0.2">
      <c r="A543" s="17" t="s">
        <v>102</v>
      </c>
      <c r="B543" s="20" t="s">
        <v>103</v>
      </c>
      <c r="C543" s="25"/>
      <c r="E543" s="408"/>
    </row>
    <row r="544" spans="1:5" ht="12.75" customHeight="1" x14ac:dyDescent="0.2">
      <c r="A544" s="17" t="s">
        <v>104</v>
      </c>
      <c r="B544" s="20" t="s">
        <v>105</v>
      </c>
      <c r="C544" s="25"/>
      <c r="E544" s="408"/>
    </row>
    <row r="545" spans="1:5" ht="12.75" customHeight="1" thickBot="1" x14ac:dyDescent="0.25">
      <c r="A545" s="75" t="s">
        <v>106</v>
      </c>
      <c r="B545" s="40" t="s">
        <v>107</v>
      </c>
      <c r="C545" s="92"/>
      <c r="E545" s="408"/>
    </row>
    <row r="546" spans="1:5" ht="12.75" customHeight="1" thickBot="1" x14ac:dyDescent="0.25">
      <c r="A546" s="13">
        <v>54</v>
      </c>
      <c r="B546" s="38" t="s">
        <v>108</v>
      </c>
      <c r="C546" s="15">
        <v>0</v>
      </c>
      <c r="E546" s="408"/>
    </row>
    <row r="547" spans="1:5" ht="12.75" customHeight="1" x14ac:dyDescent="0.2">
      <c r="A547" s="17" t="s">
        <v>109</v>
      </c>
      <c r="B547" s="18" t="s">
        <v>110</v>
      </c>
      <c r="C547" s="30"/>
      <c r="E547" s="408"/>
    </row>
    <row r="548" spans="1:5" ht="12.75" customHeight="1" x14ac:dyDescent="0.2">
      <c r="A548" s="17" t="s">
        <v>111</v>
      </c>
      <c r="B548" s="20" t="s">
        <v>112</v>
      </c>
      <c r="C548" s="30"/>
      <c r="E548" s="408"/>
    </row>
    <row r="549" spans="1:5" ht="12.75" customHeight="1" x14ac:dyDescent="0.2">
      <c r="A549" s="17" t="s">
        <v>113</v>
      </c>
      <c r="B549" s="20" t="s">
        <v>114</v>
      </c>
      <c r="C549" s="30"/>
      <c r="E549" s="408"/>
    </row>
    <row r="550" spans="1:5" ht="12.75" customHeight="1" thickBot="1" x14ac:dyDescent="0.25">
      <c r="A550" s="17" t="s">
        <v>115</v>
      </c>
      <c r="B550" s="21" t="s">
        <v>116</v>
      </c>
      <c r="C550" s="30"/>
      <c r="E550" s="408"/>
    </row>
    <row r="551" spans="1:5" ht="12.75" customHeight="1" thickBot="1" x14ac:dyDescent="0.25">
      <c r="A551" s="392">
        <v>59</v>
      </c>
      <c r="B551" s="393" t="s">
        <v>117</v>
      </c>
      <c r="C551" s="406">
        <v>0</v>
      </c>
      <c r="E551" s="408"/>
    </row>
    <row r="552" spans="1:5" ht="12.75" customHeight="1" thickBot="1" x14ac:dyDescent="0.25">
      <c r="A552" s="37">
        <v>60</v>
      </c>
      <c r="B552" s="38" t="s">
        <v>118</v>
      </c>
      <c r="C552" s="15">
        <v>0</v>
      </c>
      <c r="E552" s="408"/>
    </row>
    <row r="553" spans="1:5" ht="12.75" customHeight="1" x14ac:dyDescent="0.2">
      <c r="A553" s="17" t="s">
        <v>119</v>
      </c>
      <c r="B553" s="18" t="s">
        <v>120</v>
      </c>
      <c r="C553" s="30"/>
      <c r="E553" s="408"/>
    </row>
    <row r="554" spans="1:5" ht="12.75" customHeight="1" x14ac:dyDescent="0.2">
      <c r="A554" s="17" t="s">
        <v>121</v>
      </c>
      <c r="B554" s="20" t="s">
        <v>122</v>
      </c>
      <c r="C554" s="30"/>
      <c r="E554" s="408"/>
    </row>
    <row r="555" spans="1:5" ht="12.75" customHeight="1" thickBot="1" x14ac:dyDescent="0.25">
      <c r="A555" s="17" t="s">
        <v>123</v>
      </c>
      <c r="B555" s="39" t="s">
        <v>124</v>
      </c>
      <c r="C555" s="30"/>
      <c r="E555" s="408"/>
    </row>
    <row r="556" spans="1:5" ht="12.75" customHeight="1" thickBot="1" x14ac:dyDescent="0.25">
      <c r="A556" s="37">
        <v>64</v>
      </c>
      <c r="B556" s="38" t="s">
        <v>125</v>
      </c>
      <c r="C556" s="15">
        <v>0</v>
      </c>
      <c r="E556" s="408"/>
    </row>
    <row r="557" spans="1:5" ht="12.75" customHeight="1" x14ac:dyDescent="0.2">
      <c r="A557" s="17" t="s">
        <v>126</v>
      </c>
      <c r="B557" s="18" t="s">
        <v>127</v>
      </c>
      <c r="C557" s="30"/>
      <c r="E557" s="408"/>
    </row>
    <row r="558" spans="1:5" ht="12.75" customHeight="1" x14ac:dyDescent="0.2">
      <c r="A558" s="17" t="s">
        <v>128</v>
      </c>
      <c r="B558" s="20" t="s">
        <v>129</v>
      </c>
      <c r="C558" s="30"/>
      <c r="E558" s="408"/>
    </row>
    <row r="559" spans="1:5" ht="12.75" customHeight="1" x14ac:dyDescent="0.2">
      <c r="A559" s="17" t="s">
        <v>130</v>
      </c>
      <c r="B559" s="21" t="s">
        <v>131</v>
      </c>
      <c r="C559" s="31"/>
      <c r="E559" s="408"/>
    </row>
    <row r="560" spans="1:5" ht="12.75" customHeight="1" thickBot="1" x14ac:dyDescent="0.25">
      <c r="A560" s="17" t="s">
        <v>132</v>
      </c>
      <c r="B560" s="40" t="s">
        <v>133</v>
      </c>
      <c r="C560" s="41"/>
      <c r="E560" s="408"/>
    </row>
    <row r="561" spans="1:5" ht="12.75" customHeight="1" thickBot="1" x14ac:dyDescent="0.25">
      <c r="A561" s="37">
        <v>69</v>
      </c>
      <c r="B561" s="38" t="s">
        <v>134</v>
      </c>
      <c r="C561" s="15">
        <v>0</v>
      </c>
      <c r="E561" s="408"/>
    </row>
    <row r="562" spans="1:5" ht="12.75" customHeight="1" x14ac:dyDescent="0.2">
      <c r="A562" s="17" t="s">
        <v>135</v>
      </c>
      <c r="B562" s="42" t="s">
        <v>136</v>
      </c>
      <c r="C562" s="43"/>
      <c r="E562" s="408"/>
    </row>
    <row r="563" spans="1:5" ht="12.75" customHeight="1" thickBot="1" x14ac:dyDescent="0.25">
      <c r="A563" s="17" t="s">
        <v>137</v>
      </c>
      <c r="B563" s="40" t="s">
        <v>138</v>
      </c>
      <c r="C563" s="41"/>
      <c r="E563" s="408"/>
    </row>
    <row r="564" spans="1:5" ht="12.75" customHeight="1" thickBot="1" x14ac:dyDescent="0.25">
      <c r="A564" s="37">
        <v>72</v>
      </c>
      <c r="B564" s="38" t="s">
        <v>139</v>
      </c>
      <c r="C564" s="15">
        <v>0</v>
      </c>
      <c r="E564" s="408"/>
    </row>
    <row r="565" spans="1:5" ht="12.75" customHeight="1" x14ac:dyDescent="0.2">
      <c r="A565" s="17" t="s">
        <v>140</v>
      </c>
      <c r="B565" s="18" t="s">
        <v>141</v>
      </c>
      <c r="C565" s="30"/>
      <c r="E565" s="408"/>
    </row>
    <row r="566" spans="1:5" ht="12.75" customHeight="1" x14ac:dyDescent="0.2">
      <c r="A566" s="17" t="s">
        <v>142</v>
      </c>
      <c r="B566" s="20" t="s">
        <v>143</v>
      </c>
      <c r="C566" s="30"/>
      <c r="E566" s="408"/>
    </row>
    <row r="567" spans="1:5" ht="12.75" customHeight="1" thickBot="1" x14ac:dyDescent="0.25">
      <c r="A567" s="44" t="s">
        <v>144</v>
      </c>
      <c r="B567" s="40" t="s">
        <v>145</v>
      </c>
      <c r="C567" s="41"/>
      <c r="E567" s="408"/>
    </row>
    <row r="568" spans="1:5" ht="12.75" customHeight="1" thickBot="1" x14ac:dyDescent="0.25">
      <c r="A568" s="45" t="s">
        <v>146</v>
      </c>
      <c r="B568" s="38" t="s">
        <v>147</v>
      </c>
      <c r="C568" s="15">
        <v>0</v>
      </c>
      <c r="E568" s="408"/>
    </row>
    <row r="569" spans="1:5" ht="12.75" customHeight="1" x14ac:dyDescent="0.2">
      <c r="A569" s="17" t="s">
        <v>148</v>
      </c>
      <c r="B569" s="18" t="s">
        <v>149</v>
      </c>
      <c r="C569" s="30"/>
      <c r="E569" s="408"/>
    </row>
    <row r="570" spans="1:5" ht="12.75" customHeight="1" x14ac:dyDescent="0.2">
      <c r="A570" s="17" t="s">
        <v>150</v>
      </c>
      <c r="B570" s="20" t="s">
        <v>151</v>
      </c>
      <c r="C570" s="30"/>
      <c r="E570" s="408"/>
    </row>
    <row r="571" spans="1:5" ht="12.75" customHeight="1" x14ac:dyDescent="0.2">
      <c r="A571" s="17" t="s">
        <v>152</v>
      </c>
      <c r="B571" s="20" t="s">
        <v>153</v>
      </c>
      <c r="C571" s="30"/>
      <c r="E571" s="408"/>
    </row>
    <row r="572" spans="1:5" ht="12.75" customHeight="1" thickBot="1" x14ac:dyDescent="0.25">
      <c r="A572" s="44" t="s">
        <v>154</v>
      </c>
      <c r="B572" s="21" t="s">
        <v>155</v>
      </c>
      <c r="C572" s="30"/>
      <c r="E572" s="408"/>
    </row>
    <row r="573" spans="1:5" ht="12.75" customHeight="1" thickBot="1" x14ac:dyDescent="0.25">
      <c r="A573" s="45" t="s">
        <v>156</v>
      </c>
      <c r="B573" s="38" t="s">
        <v>157</v>
      </c>
      <c r="C573" s="47"/>
      <c r="E573" s="408"/>
    </row>
    <row r="574" spans="1:5" ht="12.75" customHeight="1" thickBot="1" x14ac:dyDescent="0.25">
      <c r="A574" s="48" t="s">
        <v>158</v>
      </c>
      <c r="B574" s="38" t="s">
        <v>159</v>
      </c>
      <c r="C574" s="47"/>
      <c r="E574" s="408"/>
    </row>
    <row r="575" spans="1:5" ht="12.75" customHeight="1" thickBot="1" x14ac:dyDescent="0.25">
      <c r="A575" s="390" t="s">
        <v>160</v>
      </c>
      <c r="B575" s="391" t="s">
        <v>161</v>
      </c>
      <c r="C575" s="406">
        <v>0</v>
      </c>
      <c r="E575" s="408"/>
    </row>
    <row r="576" spans="1:5" ht="12.75" customHeight="1" thickBot="1" x14ac:dyDescent="0.25">
      <c r="A576" s="387" t="s">
        <v>162</v>
      </c>
      <c r="B576" s="388" t="s">
        <v>163</v>
      </c>
      <c r="C576" s="406">
        <v>0</v>
      </c>
      <c r="E576" s="408"/>
    </row>
    <row r="577" spans="1:5" customFormat="1" ht="12.75" customHeight="1" thickBot="1" x14ac:dyDescent="0.25">
      <c r="E577" s="408"/>
    </row>
    <row r="578" spans="1:5" ht="14.25" x14ac:dyDescent="0.2">
      <c r="A578" s="732" t="s">
        <v>383</v>
      </c>
      <c r="B578" s="733"/>
      <c r="C578" s="378" t="s">
        <v>452</v>
      </c>
      <c r="E578" s="408"/>
    </row>
    <row r="579" spans="1:5" ht="15" thickBot="1" x14ac:dyDescent="0.25">
      <c r="A579" s="726" t="s">
        <v>467</v>
      </c>
      <c r="B579" s="729"/>
      <c r="C579" s="379" t="s">
        <v>468</v>
      </c>
      <c r="E579" s="408"/>
    </row>
    <row r="580" spans="1:5" ht="12.75" customHeight="1" thickBot="1" x14ac:dyDescent="0.25">
      <c r="A580" s="377"/>
      <c r="B580" s="377"/>
      <c r="C580" s="376" t="s">
        <v>3</v>
      </c>
      <c r="E580" s="408"/>
    </row>
    <row r="581" spans="1:5" ht="24.75" thickBot="1" x14ac:dyDescent="0.25">
      <c r="A581" s="385" t="s">
        <v>4</v>
      </c>
      <c r="B581" s="384" t="s">
        <v>165</v>
      </c>
      <c r="C581" s="386" t="s">
        <v>454</v>
      </c>
      <c r="E581" s="408"/>
    </row>
    <row r="582" spans="1:5" ht="12.75" customHeight="1" thickBot="1" x14ac:dyDescent="0.25">
      <c r="A582" s="375"/>
      <c r="B582" s="362" t="s">
        <v>6</v>
      </c>
      <c r="C582" s="360" t="s">
        <v>7</v>
      </c>
      <c r="E582" s="408"/>
    </row>
    <row r="583" spans="1:5" ht="12.75" customHeight="1" thickBot="1" x14ac:dyDescent="0.25">
      <c r="A583" s="45">
        <v>1</v>
      </c>
      <c r="B583" s="62" t="s">
        <v>455</v>
      </c>
      <c r="C583" s="63">
        <v>0</v>
      </c>
      <c r="E583" s="408"/>
    </row>
    <row r="584" spans="1:5" ht="12.75" customHeight="1" x14ac:dyDescent="0.2">
      <c r="A584" s="33" t="s">
        <v>9</v>
      </c>
      <c r="B584" s="96" t="s">
        <v>167</v>
      </c>
      <c r="C584" s="97"/>
      <c r="E584" s="408"/>
    </row>
    <row r="585" spans="1:5" ht="12.75" customHeight="1" x14ac:dyDescent="0.2">
      <c r="A585" s="17" t="s">
        <v>11</v>
      </c>
      <c r="B585" s="66" t="s">
        <v>168</v>
      </c>
      <c r="C585" s="25"/>
      <c r="E585" s="408"/>
    </row>
    <row r="586" spans="1:5" ht="12.75" customHeight="1" x14ac:dyDescent="0.2">
      <c r="A586" s="17" t="s">
        <v>13</v>
      </c>
      <c r="B586" s="66" t="s">
        <v>169</v>
      </c>
      <c r="C586" s="29"/>
      <c r="E586" s="408"/>
    </row>
    <row r="587" spans="1:5" ht="12.75" customHeight="1" x14ac:dyDescent="0.2">
      <c r="A587" s="17" t="s">
        <v>15</v>
      </c>
      <c r="B587" s="363" t="s">
        <v>170</v>
      </c>
      <c r="C587" s="29"/>
      <c r="E587" s="408"/>
    </row>
    <row r="588" spans="1:5" ht="12.75" customHeight="1" x14ac:dyDescent="0.2">
      <c r="A588" s="17" t="s">
        <v>17</v>
      </c>
      <c r="B588" s="363" t="s">
        <v>171</v>
      </c>
      <c r="C588" s="29"/>
      <c r="E588" s="408"/>
    </row>
    <row r="589" spans="1:5" ht="12.75" customHeight="1" x14ac:dyDescent="0.2">
      <c r="A589" s="17" t="s">
        <v>19</v>
      </c>
      <c r="B589" s="66" t="s">
        <v>172</v>
      </c>
      <c r="C589" s="29"/>
      <c r="E589" s="408"/>
    </row>
    <row r="590" spans="1:5" ht="12.75" customHeight="1" x14ac:dyDescent="0.2">
      <c r="A590" s="17" t="s">
        <v>21</v>
      </c>
      <c r="B590" s="70" t="s">
        <v>173</v>
      </c>
      <c r="C590" s="29"/>
      <c r="E590" s="408"/>
    </row>
    <row r="591" spans="1:5" ht="12.75" customHeight="1" x14ac:dyDescent="0.2">
      <c r="A591" s="17" t="s">
        <v>23</v>
      </c>
      <c r="B591" s="70" t="s">
        <v>174</v>
      </c>
      <c r="C591" s="29"/>
      <c r="E591" s="408"/>
    </row>
    <row r="592" spans="1:5" ht="12.75" customHeight="1" x14ac:dyDescent="0.2">
      <c r="A592" s="17" t="s">
        <v>25</v>
      </c>
      <c r="B592" s="364" t="s">
        <v>175</v>
      </c>
      <c r="C592" s="29"/>
      <c r="E592" s="408"/>
    </row>
    <row r="593" spans="1:5" ht="12.75" customHeight="1" x14ac:dyDescent="0.2">
      <c r="A593" s="17" t="s">
        <v>27</v>
      </c>
      <c r="B593" s="70" t="s">
        <v>176</v>
      </c>
      <c r="C593" s="29"/>
      <c r="E593" s="408"/>
    </row>
    <row r="594" spans="1:5" ht="12.75" customHeight="1" x14ac:dyDescent="0.2">
      <c r="A594" s="17" t="s">
        <v>29</v>
      </c>
      <c r="B594" s="70" t="s">
        <v>177</v>
      </c>
      <c r="C594" s="29"/>
      <c r="E594" s="408"/>
    </row>
    <row r="595" spans="1:5" ht="12.75" customHeight="1" x14ac:dyDescent="0.2">
      <c r="A595" s="17" t="s">
        <v>31</v>
      </c>
      <c r="B595" s="364" t="s">
        <v>178</v>
      </c>
      <c r="C595" s="29"/>
      <c r="E595" s="408"/>
    </row>
    <row r="596" spans="1:5" ht="12.75" customHeight="1" x14ac:dyDescent="0.2">
      <c r="A596" s="17" t="s">
        <v>33</v>
      </c>
      <c r="B596" s="364" t="s">
        <v>179</v>
      </c>
      <c r="C596" s="29"/>
      <c r="E596" s="408"/>
    </row>
    <row r="597" spans="1:5" ht="12.75" customHeight="1" x14ac:dyDescent="0.2">
      <c r="A597" s="17" t="s">
        <v>35</v>
      </c>
      <c r="B597" s="70" t="s">
        <v>180</v>
      </c>
      <c r="C597" s="29"/>
      <c r="E597" s="408"/>
    </row>
    <row r="598" spans="1:5" ht="12.75" customHeight="1" x14ac:dyDescent="0.2">
      <c r="A598" s="17" t="s">
        <v>181</v>
      </c>
      <c r="B598" s="70" t="s">
        <v>182</v>
      </c>
      <c r="C598" s="29"/>
      <c r="E598" s="408"/>
    </row>
    <row r="599" spans="1:5" ht="12.75" customHeight="1" x14ac:dyDescent="0.2">
      <c r="A599" s="17" t="s">
        <v>38</v>
      </c>
      <c r="B599" s="70" t="s">
        <v>183</v>
      </c>
      <c r="C599" s="29"/>
      <c r="E599" s="408"/>
    </row>
    <row r="600" spans="1:5" ht="12.75" customHeight="1" x14ac:dyDescent="0.2">
      <c r="A600" s="17" t="s">
        <v>40</v>
      </c>
      <c r="B600" s="70" t="s">
        <v>184</v>
      </c>
      <c r="C600" s="29"/>
      <c r="E600" s="408"/>
    </row>
    <row r="601" spans="1:5" ht="12.75" customHeight="1" x14ac:dyDescent="0.2">
      <c r="A601" s="17" t="s">
        <v>42</v>
      </c>
      <c r="B601" s="70" t="s">
        <v>185</v>
      </c>
      <c r="C601" s="25"/>
      <c r="E601" s="408"/>
    </row>
    <row r="602" spans="1:5" ht="12.75" customHeight="1" x14ac:dyDescent="0.2">
      <c r="A602" s="17" t="s">
        <v>44</v>
      </c>
      <c r="B602" s="73" t="s">
        <v>186</v>
      </c>
      <c r="C602" s="25"/>
      <c r="E602" s="408"/>
    </row>
    <row r="603" spans="1:5" ht="12.75" customHeight="1" thickBot="1" x14ac:dyDescent="0.25">
      <c r="A603" s="44" t="s">
        <v>46</v>
      </c>
      <c r="B603" s="76" t="s">
        <v>187</v>
      </c>
      <c r="C603" s="92"/>
      <c r="E603" s="408"/>
    </row>
    <row r="604" spans="1:5" ht="12.75" customHeight="1" thickBot="1" x14ac:dyDescent="0.25">
      <c r="A604" s="45" t="s">
        <v>48</v>
      </c>
      <c r="B604" s="64" t="s">
        <v>456</v>
      </c>
      <c r="C604" s="65">
        <v>0</v>
      </c>
      <c r="E604" s="408"/>
    </row>
    <row r="605" spans="1:5" ht="12.75" customHeight="1" x14ac:dyDescent="0.2">
      <c r="A605" s="17">
        <v>23</v>
      </c>
      <c r="B605" s="66" t="s">
        <v>189</v>
      </c>
      <c r="C605" s="19"/>
      <c r="E605" s="408"/>
    </row>
    <row r="606" spans="1:5" ht="12.75" customHeight="1" x14ac:dyDescent="0.2">
      <c r="A606" s="17" t="s">
        <v>51</v>
      </c>
      <c r="B606" s="67" t="s">
        <v>190</v>
      </c>
      <c r="C606" s="19"/>
      <c r="E606" s="408"/>
    </row>
    <row r="607" spans="1:5" ht="12.75" customHeight="1" x14ac:dyDescent="0.2">
      <c r="A607" s="17" t="s">
        <v>53</v>
      </c>
      <c r="B607" s="67" t="s">
        <v>191</v>
      </c>
      <c r="C607" s="25"/>
      <c r="E607" s="408"/>
    </row>
    <row r="608" spans="1:5" ht="12.75" customHeight="1" x14ac:dyDescent="0.2">
      <c r="A608" s="17" t="s">
        <v>55</v>
      </c>
      <c r="B608" s="67" t="s">
        <v>192</v>
      </c>
      <c r="C608" s="68"/>
      <c r="E608" s="408"/>
    </row>
    <row r="609" spans="1:5" ht="12.75" customHeight="1" x14ac:dyDescent="0.2">
      <c r="A609" s="17" t="s">
        <v>57</v>
      </c>
      <c r="B609" s="21" t="s">
        <v>193</v>
      </c>
      <c r="C609" s="68"/>
      <c r="E609" s="408"/>
    </row>
    <row r="610" spans="1:5" ht="12.75" customHeight="1" x14ac:dyDescent="0.2">
      <c r="A610" s="17" t="s">
        <v>59</v>
      </c>
      <c r="B610" s="20" t="s">
        <v>194</v>
      </c>
      <c r="C610" s="68"/>
      <c r="E610" s="408"/>
    </row>
    <row r="611" spans="1:5" ht="12.75" customHeight="1" x14ac:dyDescent="0.2">
      <c r="A611" s="17" t="s">
        <v>61</v>
      </c>
      <c r="B611" s="69" t="s">
        <v>195</v>
      </c>
      <c r="C611" s="68"/>
      <c r="E611" s="408"/>
    </row>
    <row r="612" spans="1:5" ht="12.75" customHeight="1" x14ac:dyDescent="0.2">
      <c r="A612" s="17" t="s">
        <v>63</v>
      </c>
      <c r="B612" s="70" t="s">
        <v>177</v>
      </c>
      <c r="C612" s="68"/>
      <c r="E612" s="408"/>
    </row>
    <row r="613" spans="1:5" ht="12.75" customHeight="1" x14ac:dyDescent="0.2">
      <c r="A613" s="17" t="s">
        <v>196</v>
      </c>
      <c r="B613" s="70" t="s">
        <v>197</v>
      </c>
      <c r="C613" s="68"/>
      <c r="E613" s="408"/>
    </row>
    <row r="614" spans="1:5" ht="12.75" customHeight="1" x14ac:dyDescent="0.2">
      <c r="A614" s="17" t="s">
        <v>66</v>
      </c>
      <c r="B614" s="70" t="s">
        <v>198</v>
      </c>
      <c r="C614" s="68"/>
      <c r="E614" s="408"/>
    </row>
    <row r="615" spans="1:5" ht="12.75" customHeight="1" x14ac:dyDescent="0.2">
      <c r="A615" s="17" t="s">
        <v>68</v>
      </c>
      <c r="B615" s="70" t="s">
        <v>180</v>
      </c>
      <c r="C615" s="68"/>
      <c r="E615" s="408"/>
    </row>
    <row r="616" spans="1:5" ht="12.75" customHeight="1" x14ac:dyDescent="0.2">
      <c r="A616" s="17" t="s">
        <v>70</v>
      </c>
      <c r="B616" s="70" t="s">
        <v>199</v>
      </c>
      <c r="C616" s="68"/>
      <c r="E616" s="408"/>
    </row>
    <row r="617" spans="1:5" ht="12.75" customHeight="1" thickBot="1" x14ac:dyDescent="0.25">
      <c r="A617" s="17">
        <v>35</v>
      </c>
      <c r="B617" s="70" t="s">
        <v>200</v>
      </c>
      <c r="C617" s="71"/>
      <c r="E617" s="408"/>
    </row>
    <row r="618" spans="1:5" ht="12.75" customHeight="1" thickBot="1" x14ac:dyDescent="0.25">
      <c r="A618" s="390">
        <v>36</v>
      </c>
      <c r="B618" s="394" t="s">
        <v>201</v>
      </c>
      <c r="C618" s="406">
        <v>0</v>
      </c>
      <c r="E618" s="408"/>
    </row>
    <row r="619" spans="1:5" ht="12.75" customHeight="1" thickBot="1" x14ac:dyDescent="0.25">
      <c r="A619" s="45">
        <v>37</v>
      </c>
      <c r="B619" s="72" t="s">
        <v>202</v>
      </c>
      <c r="C619" s="15">
        <v>0</v>
      </c>
      <c r="E619" s="408"/>
    </row>
    <row r="620" spans="1:5" ht="12.75" customHeight="1" x14ac:dyDescent="0.2">
      <c r="A620" s="17">
        <v>38</v>
      </c>
      <c r="B620" s="67" t="s">
        <v>203</v>
      </c>
      <c r="C620" s="68"/>
      <c r="E620" s="408"/>
    </row>
    <row r="621" spans="1:5" ht="12.75" customHeight="1" x14ac:dyDescent="0.2">
      <c r="A621" s="17" t="s">
        <v>80</v>
      </c>
      <c r="B621" s="67" t="s">
        <v>204</v>
      </c>
      <c r="C621" s="68"/>
      <c r="E621" s="408"/>
    </row>
    <row r="622" spans="1:5" ht="12.75" customHeight="1" thickBot="1" x14ac:dyDescent="0.25">
      <c r="A622" s="17" t="s">
        <v>82</v>
      </c>
      <c r="B622" s="67" t="s">
        <v>205</v>
      </c>
      <c r="C622" s="68"/>
      <c r="E622" s="408"/>
    </row>
    <row r="623" spans="1:5" ht="12.75" customHeight="1" thickBot="1" x14ac:dyDescent="0.25">
      <c r="A623" s="45">
        <v>41</v>
      </c>
      <c r="B623" s="72" t="s">
        <v>206</v>
      </c>
      <c r="C623" s="15">
        <v>0</v>
      </c>
      <c r="E623" s="408"/>
    </row>
    <row r="624" spans="1:5" ht="12.75" customHeight="1" x14ac:dyDescent="0.2">
      <c r="A624" s="17">
        <v>42</v>
      </c>
      <c r="B624" s="73" t="s">
        <v>207</v>
      </c>
      <c r="C624" s="68"/>
      <c r="E624" s="408"/>
    </row>
    <row r="625" spans="1:5" ht="12.75" customHeight="1" x14ac:dyDescent="0.2">
      <c r="A625" s="17">
        <v>43</v>
      </c>
      <c r="B625" s="73" t="s">
        <v>208</v>
      </c>
      <c r="C625" s="68"/>
      <c r="E625" s="408"/>
    </row>
    <row r="626" spans="1:5" ht="12.75" customHeight="1" x14ac:dyDescent="0.2">
      <c r="A626" s="17" t="s">
        <v>89</v>
      </c>
      <c r="B626" s="73" t="s">
        <v>209</v>
      </c>
      <c r="C626" s="68"/>
      <c r="E626" s="408"/>
    </row>
    <row r="627" spans="1:5" ht="12.75" customHeight="1" x14ac:dyDescent="0.2">
      <c r="A627" s="17" t="s">
        <v>91</v>
      </c>
      <c r="B627" s="73" t="s">
        <v>210</v>
      </c>
      <c r="C627" s="68"/>
      <c r="E627" s="408"/>
    </row>
    <row r="628" spans="1:5" ht="12.75" customHeight="1" x14ac:dyDescent="0.2">
      <c r="A628" s="17" t="s">
        <v>93</v>
      </c>
      <c r="B628" s="74" t="s">
        <v>211</v>
      </c>
      <c r="C628" s="71"/>
      <c r="E628" s="408"/>
    </row>
    <row r="629" spans="1:5" ht="12.75" customHeight="1" thickBot="1" x14ac:dyDescent="0.25">
      <c r="A629" s="17">
        <v>47</v>
      </c>
      <c r="B629" s="76" t="s">
        <v>212</v>
      </c>
      <c r="C629" s="77"/>
      <c r="E629" s="408"/>
    </row>
    <row r="630" spans="1:5" ht="12.75" customHeight="1" thickBot="1" x14ac:dyDescent="0.25">
      <c r="A630" s="45">
        <v>48</v>
      </c>
      <c r="B630" s="72" t="s">
        <v>213</v>
      </c>
      <c r="C630" s="27">
        <v>0</v>
      </c>
      <c r="E630" s="408"/>
    </row>
    <row r="631" spans="1:5" ht="12.75" customHeight="1" x14ac:dyDescent="0.2">
      <c r="A631" s="17">
        <v>49</v>
      </c>
      <c r="B631" s="73" t="s">
        <v>214</v>
      </c>
      <c r="C631" s="68"/>
      <c r="E631" s="408"/>
    </row>
    <row r="632" spans="1:5" ht="12.75" customHeight="1" x14ac:dyDescent="0.2">
      <c r="A632" s="17" t="s">
        <v>100</v>
      </c>
      <c r="B632" s="73" t="s">
        <v>215</v>
      </c>
      <c r="C632" s="68"/>
      <c r="E632" s="408"/>
    </row>
    <row r="633" spans="1:5" ht="12.75" customHeight="1" x14ac:dyDescent="0.2">
      <c r="A633" s="17" t="s">
        <v>102</v>
      </c>
      <c r="B633" s="73" t="s">
        <v>457</v>
      </c>
      <c r="C633" s="68"/>
      <c r="E633" s="408"/>
    </row>
    <row r="634" spans="1:5" ht="12.75" customHeight="1" x14ac:dyDescent="0.2">
      <c r="A634" s="17">
        <v>52</v>
      </c>
      <c r="B634" s="74" t="s">
        <v>216</v>
      </c>
      <c r="C634" s="71"/>
      <c r="E634" s="408"/>
    </row>
    <row r="635" spans="1:5" ht="12.75" customHeight="1" thickBot="1" x14ac:dyDescent="0.25">
      <c r="A635" s="75">
        <v>53</v>
      </c>
      <c r="B635" s="76" t="s">
        <v>217</v>
      </c>
      <c r="C635" s="77"/>
      <c r="E635" s="408"/>
    </row>
    <row r="636" spans="1:5" ht="12.75" customHeight="1" thickBot="1" x14ac:dyDescent="0.25">
      <c r="A636" s="45">
        <v>54</v>
      </c>
      <c r="B636" s="72" t="s">
        <v>218</v>
      </c>
      <c r="C636" s="78">
        <v>0</v>
      </c>
      <c r="E636" s="408"/>
    </row>
    <row r="637" spans="1:5" ht="12.75" customHeight="1" x14ac:dyDescent="0.2">
      <c r="A637" s="17">
        <v>55</v>
      </c>
      <c r="B637" s="73" t="s">
        <v>219</v>
      </c>
      <c r="C637" s="68"/>
      <c r="E637" s="408"/>
    </row>
    <row r="638" spans="1:5" ht="12.75" customHeight="1" x14ac:dyDescent="0.2">
      <c r="A638" s="17" t="s">
        <v>111</v>
      </c>
      <c r="B638" s="73" t="s">
        <v>220</v>
      </c>
      <c r="C638" s="68"/>
      <c r="E638" s="408"/>
    </row>
    <row r="639" spans="1:5" ht="12.75" customHeight="1" x14ac:dyDescent="0.2">
      <c r="A639" s="17" t="s">
        <v>113</v>
      </c>
      <c r="B639" s="73" t="s">
        <v>221</v>
      </c>
      <c r="C639" s="68"/>
      <c r="E639" s="408"/>
    </row>
    <row r="640" spans="1:5" ht="12.75" customHeight="1" x14ac:dyDescent="0.2">
      <c r="A640" s="17" t="s">
        <v>115</v>
      </c>
      <c r="B640" s="73" t="s">
        <v>222</v>
      </c>
      <c r="C640" s="68"/>
      <c r="E640" s="408"/>
    </row>
    <row r="641" spans="1:5" ht="12.75" customHeight="1" thickBot="1" x14ac:dyDescent="0.25">
      <c r="A641" s="44">
        <v>59</v>
      </c>
      <c r="B641" s="74" t="s">
        <v>223</v>
      </c>
      <c r="C641" s="68"/>
      <c r="E641" s="408"/>
    </row>
    <row r="642" spans="1:5" ht="12.75" customHeight="1" thickBot="1" x14ac:dyDescent="0.25">
      <c r="A642" s="45">
        <v>60</v>
      </c>
      <c r="B642" s="72" t="s">
        <v>224</v>
      </c>
      <c r="C642" s="79"/>
      <c r="E642" s="408"/>
    </row>
    <row r="643" spans="1:5" ht="12.75" customHeight="1" thickBot="1" x14ac:dyDescent="0.25">
      <c r="A643" s="45">
        <v>61</v>
      </c>
      <c r="B643" s="72" t="s">
        <v>225</v>
      </c>
      <c r="C643" s="79"/>
      <c r="E643" s="408"/>
    </row>
    <row r="644" spans="1:5" ht="12.75" customHeight="1" thickBot="1" x14ac:dyDescent="0.25">
      <c r="A644" s="390">
        <v>62</v>
      </c>
      <c r="B644" s="394" t="s">
        <v>226</v>
      </c>
      <c r="C644" s="406">
        <v>0</v>
      </c>
      <c r="E644" s="408"/>
    </row>
    <row r="645" spans="1:5" ht="12.75" customHeight="1" thickBot="1" x14ac:dyDescent="0.25">
      <c r="A645" s="390" t="s">
        <v>123</v>
      </c>
      <c r="B645" s="397" t="s">
        <v>227</v>
      </c>
      <c r="C645" s="406">
        <v>0</v>
      </c>
      <c r="E645" s="408"/>
    </row>
    <row r="646" spans="1:5" ht="12.75" customHeight="1" thickBot="1" x14ac:dyDescent="0.25">
      <c r="A646" s="373"/>
      <c r="C646" s="367">
        <v>0</v>
      </c>
      <c r="E646" s="408"/>
    </row>
    <row r="647" spans="1:5" ht="12.75" customHeight="1" thickBot="1" x14ac:dyDescent="0.25">
      <c r="A647" s="372" t="s">
        <v>458</v>
      </c>
      <c r="B647" s="371"/>
      <c r="C647" s="368">
        <v>0</v>
      </c>
      <c r="E647" s="408"/>
    </row>
    <row r="648" spans="1:5" ht="12.75" customHeight="1" thickBot="1" x14ac:dyDescent="0.25">
      <c r="A648" s="372" t="s">
        <v>459</v>
      </c>
      <c r="B648" s="371"/>
      <c r="C648" s="368">
        <v>0</v>
      </c>
      <c r="E648" s="408"/>
    </row>
    <row r="649" spans="1:5" ht="12.75" customHeight="1" thickBot="1" x14ac:dyDescent="0.25"/>
    <row r="650" spans="1:5" ht="14.25" x14ac:dyDescent="0.2">
      <c r="A650" s="724" t="s">
        <v>469</v>
      </c>
      <c r="B650" s="736"/>
      <c r="C650" s="438" t="s">
        <v>462</v>
      </c>
    </row>
    <row r="651" spans="1:5" ht="15" thickBot="1" x14ac:dyDescent="0.25">
      <c r="A651" s="726" t="s">
        <v>453</v>
      </c>
      <c r="B651" s="735"/>
      <c r="C651" s="379" t="s">
        <v>452</v>
      </c>
    </row>
    <row r="652" spans="1:5" ht="12.75" customHeight="1" thickBot="1" x14ac:dyDescent="0.25">
      <c r="A652" s="377"/>
      <c r="B652" s="377"/>
      <c r="C652" s="376" t="s">
        <v>3</v>
      </c>
    </row>
    <row r="653" spans="1:5" ht="13.5" thickBot="1" x14ac:dyDescent="0.25">
      <c r="A653" s="737" t="s">
        <v>303</v>
      </c>
      <c r="B653" s="409" t="s">
        <v>470</v>
      </c>
      <c r="C653" s="410" t="s">
        <v>454</v>
      </c>
    </row>
    <row r="654" spans="1:5" ht="12.75" customHeight="1" thickBot="1" x14ac:dyDescent="0.25">
      <c r="A654" s="738"/>
      <c r="B654" s="362" t="s">
        <v>6</v>
      </c>
      <c r="C654" s="360" t="s">
        <v>7</v>
      </c>
    </row>
    <row r="655" spans="1:5" ht="12.75" customHeight="1" thickBot="1" x14ac:dyDescent="0.25">
      <c r="A655" s="439"/>
      <c r="B655" s="440" t="s">
        <v>235</v>
      </c>
      <c r="C655" s="441"/>
    </row>
    <row r="656" spans="1:5" ht="12.75" customHeight="1" thickBot="1" x14ac:dyDescent="0.25">
      <c r="A656" s="411">
        <v>1</v>
      </c>
      <c r="B656" s="412" t="s">
        <v>471</v>
      </c>
      <c r="C656" s="413">
        <v>0</v>
      </c>
    </row>
    <row r="657" spans="1:3" x14ac:dyDescent="0.2">
      <c r="A657" s="414" t="s">
        <v>9</v>
      </c>
      <c r="B657" s="91" t="s">
        <v>67</v>
      </c>
      <c r="C657" s="415"/>
    </row>
    <row r="658" spans="1:3" ht="12.75" customHeight="1" x14ac:dyDescent="0.2">
      <c r="A658" s="416" t="s">
        <v>11</v>
      </c>
      <c r="B658" s="66" t="s">
        <v>69</v>
      </c>
      <c r="C658" s="417"/>
    </row>
    <row r="659" spans="1:3" ht="12.75" customHeight="1" x14ac:dyDescent="0.2">
      <c r="A659" s="416" t="s">
        <v>13</v>
      </c>
      <c r="B659" s="66" t="s">
        <v>71</v>
      </c>
      <c r="C659" s="417"/>
    </row>
    <row r="660" spans="1:3" ht="12.75" customHeight="1" x14ac:dyDescent="0.2">
      <c r="A660" s="416" t="s">
        <v>15</v>
      </c>
      <c r="B660" s="66" t="s">
        <v>73</v>
      </c>
      <c r="C660" s="417"/>
    </row>
    <row r="661" spans="1:3" ht="12.75" customHeight="1" x14ac:dyDescent="0.2">
      <c r="A661" s="416" t="s">
        <v>17</v>
      </c>
      <c r="B661" s="66" t="s">
        <v>75</v>
      </c>
      <c r="C661" s="417"/>
    </row>
    <row r="662" spans="1:3" ht="12.75" customHeight="1" x14ac:dyDescent="0.2">
      <c r="A662" s="416" t="s">
        <v>19</v>
      </c>
      <c r="B662" s="66" t="s">
        <v>472</v>
      </c>
      <c r="C662" s="417"/>
    </row>
    <row r="663" spans="1:3" ht="12.75" customHeight="1" x14ac:dyDescent="0.2">
      <c r="A663" s="416" t="s">
        <v>21</v>
      </c>
      <c r="B663" s="74" t="s">
        <v>473</v>
      </c>
      <c r="C663" s="417"/>
    </row>
    <row r="664" spans="1:3" ht="12.75" customHeight="1" x14ac:dyDescent="0.2">
      <c r="A664" s="416" t="s">
        <v>23</v>
      </c>
      <c r="B664" s="66" t="s">
        <v>474</v>
      </c>
      <c r="C664" s="418"/>
    </row>
    <row r="665" spans="1:3" ht="12.75" customHeight="1" x14ac:dyDescent="0.2">
      <c r="A665" s="416" t="s">
        <v>25</v>
      </c>
      <c r="B665" s="66" t="s">
        <v>83</v>
      </c>
      <c r="C665" s="417"/>
    </row>
    <row r="666" spans="1:3" ht="12.75" customHeight="1" x14ac:dyDescent="0.2">
      <c r="A666" s="416" t="s">
        <v>27</v>
      </c>
      <c r="B666" s="66" t="s">
        <v>85</v>
      </c>
      <c r="C666" s="419"/>
    </row>
    <row r="667" spans="1:3" ht="12.75" customHeight="1" thickBot="1" x14ac:dyDescent="0.25">
      <c r="A667" s="420" t="s">
        <v>29</v>
      </c>
      <c r="B667" s="74" t="s">
        <v>87</v>
      </c>
      <c r="C667" s="419"/>
    </row>
    <row r="668" spans="1:3" ht="12.75" customHeight="1" thickBot="1" x14ac:dyDescent="0.25">
      <c r="A668" s="411" t="s">
        <v>31</v>
      </c>
      <c r="B668" s="412" t="s">
        <v>475</v>
      </c>
      <c r="C668" s="413">
        <v>0</v>
      </c>
    </row>
    <row r="669" spans="1:3" ht="12.75" customHeight="1" x14ac:dyDescent="0.2">
      <c r="A669" s="416" t="s">
        <v>33</v>
      </c>
      <c r="B669" s="73" t="s">
        <v>24</v>
      </c>
      <c r="C669" s="417"/>
    </row>
    <row r="670" spans="1:3" ht="12.75" customHeight="1" x14ac:dyDescent="0.2">
      <c r="A670" s="416" t="s">
        <v>35</v>
      </c>
      <c r="B670" s="66" t="s">
        <v>476</v>
      </c>
      <c r="C670" s="417"/>
    </row>
    <row r="671" spans="1:3" ht="12.75" customHeight="1" x14ac:dyDescent="0.2">
      <c r="A671" s="416" t="s">
        <v>181</v>
      </c>
      <c r="B671" s="66" t="s">
        <v>477</v>
      </c>
      <c r="C671" s="417"/>
    </row>
    <row r="672" spans="1:3" ht="12.75" customHeight="1" thickBot="1" x14ac:dyDescent="0.25">
      <c r="A672" s="420" t="s">
        <v>38</v>
      </c>
      <c r="B672" s="67" t="s">
        <v>478</v>
      </c>
      <c r="C672" s="417"/>
    </row>
    <row r="673" spans="1:3" ht="12.75" customHeight="1" thickBot="1" x14ac:dyDescent="0.25">
      <c r="A673" s="411" t="s">
        <v>40</v>
      </c>
      <c r="B673" s="72" t="s">
        <v>243</v>
      </c>
      <c r="C673" s="421">
        <v>50000</v>
      </c>
    </row>
    <row r="674" spans="1:3" ht="12.75" customHeight="1" thickBot="1" x14ac:dyDescent="0.25">
      <c r="A674" s="411" t="s">
        <v>42</v>
      </c>
      <c r="B674" s="72" t="s">
        <v>479</v>
      </c>
      <c r="C674" s="413">
        <v>0</v>
      </c>
    </row>
    <row r="675" spans="1:3" ht="12.75" customHeight="1" x14ac:dyDescent="0.2">
      <c r="A675" s="416" t="s">
        <v>44</v>
      </c>
      <c r="B675" s="422" t="s">
        <v>39</v>
      </c>
      <c r="C675" s="423"/>
    </row>
    <row r="676" spans="1:3" ht="12.75" customHeight="1" x14ac:dyDescent="0.2">
      <c r="A676" s="416" t="s">
        <v>46</v>
      </c>
      <c r="B676" s="422" t="s">
        <v>43</v>
      </c>
      <c r="C676" s="417"/>
    </row>
    <row r="677" spans="1:3" ht="12.75" customHeight="1" x14ac:dyDescent="0.2">
      <c r="A677" s="416" t="s">
        <v>48</v>
      </c>
      <c r="B677" s="424" t="s">
        <v>47</v>
      </c>
      <c r="C677" s="417"/>
    </row>
    <row r="678" spans="1:3" ht="12.75" customHeight="1" thickBot="1" x14ac:dyDescent="0.25">
      <c r="A678" s="420" t="s">
        <v>264</v>
      </c>
      <c r="B678" s="425" t="s">
        <v>480</v>
      </c>
      <c r="C678" s="426"/>
    </row>
    <row r="679" spans="1:3" ht="12.75" customHeight="1" thickBot="1" x14ac:dyDescent="0.25">
      <c r="A679" s="411" t="s">
        <v>51</v>
      </c>
      <c r="B679" s="72" t="s">
        <v>481</v>
      </c>
      <c r="C679" s="413">
        <v>0</v>
      </c>
    </row>
    <row r="680" spans="1:3" ht="12.75" customHeight="1" x14ac:dyDescent="0.2">
      <c r="A680" s="416" t="s">
        <v>53</v>
      </c>
      <c r="B680" s="422" t="s">
        <v>90</v>
      </c>
      <c r="C680" s="423"/>
    </row>
    <row r="681" spans="1:3" ht="12.75" customHeight="1" x14ac:dyDescent="0.2">
      <c r="A681" s="416" t="s">
        <v>55</v>
      </c>
      <c r="B681" s="424" t="s">
        <v>92</v>
      </c>
      <c r="C681" s="427"/>
    </row>
    <row r="682" spans="1:3" ht="12.75" customHeight="1" thickBot="1" x14ac:dyDescent="0.25">
      <c r="A682" s="420" t="s">
        <v>57</v>
      </c>
      <c r="B682" s="428" t="s">
        <v>94</v>
      </c>
      <c r="C682" s="426"/>
    </row>
    <row r="683" spans="1:3" ht="12.75" customHeight="1" thickBot="1" x14ac:dyDescent="0.25">
      <c r="A683" s="411" t="s">
        <v>59</v>
      </c>
      <c r="B683" s="72" t="s">
        <v>246</v>
      </c>
      <c r="C683" s="421"/>
    </row>
    <row r="684" spans="1:3" ht="12.75" customHeight="1" thickBot="1" x14ac:dyDescent="0.25">
      <c r="A684" s="411" t="s">
        <v>61</v>
      </c>
      <c r="B684" s="72" t="s">
        <v>482</v>
      </c>
      <c r="C684" s="429"/>
    </row>
    <row r="685" spans="1:3" ht="12.75" customHeight="1" thickBot="1" x14ac:dyDescent="0.25">
      <c r="A685" s="411" t="s">
        <v>63</v>
      </c>
      <c r="B685" s="72" t="s">
        <v>483</v>
      </c>
      <c r="C685" s="430">
        <v>50000</v>
      </c>
    </row>
    <row r="686" spans="1:3" ht="12.75" customHeight="1" thickBot="1" x14ac:dyDescent="0.25">
      <c r="A686" s="411" t="s">
        <v>196</v>
      </c>
      <c r="B686" s="72" t="s">
        <v>484</v>
      </c>
      <c r="C686" s="430">
        <v>145799142</v>
      </c>
    </row>
    <row r="687" spans="1:3" ht="12.75" customHeight="1" x14ac:dyDescent="0.2">
      <c r="A687" s="416" t="s">
        <v>66</v>
      </c>
      <c r="B687" s="422" t="s">
        <v>485</v>
      </c>
      <c r="C687" s="423">
        <v>708039</v>
      </c>
    </row>
    <row r="688" spans="1:3" ht="12.75" customHeight="1" x14ac:dyDescent="0.2">
      <c r="A688" s="416" t="s">
        <v>68</v>
      </c>
      <c r="B688" s="424" t="s">
        <v>486</v>
      </c>
      <c r="C688" s="427"/>
    </row>
    <row r="689" spans="1:3" ht="12.75" customHeight="1" thickBot="1" x14ac:dyDescent="0.25">
      <c r="A689" s="420" t="s">
        <v>70</v>
      </c>
      <c r="B689" s="428" t="s">
        <v>487</v>
      </c>
      <c r="C689" s="426">
        <v>145091103</v>
      </c>
    </row>
    <row r="690" spans="1:3" ht="12.75" customHeight="1" thickBot="1" x14ac:dyDescent="0.25">
      <c r="A690" s="442" t="s">
        <v>72</v>
      </c>
      <c r="B690" s="443" t="s">
        <v>488</v>
      </c>
      <c r="C690" s="444">
        <v>145849142</v>
      </c>
    </row>
    <row r="691" spans="1:3" ht="12.75" customHeight="1" thickBot="1" x14ac:dyDescent="0.25">
      <c r="A691" s="431"/>
      <c r="B691" s="432"/>
      <c r="C691" s="431"/>
    </row>
    <row r="692" spans="1:3" ht="12.75" customHeight="1" thickBot="1" x14ac:dyDescent="0.25">
      <c r="A692" s="451"/>
      <c r="B692" s="452" t="s">
        <v>236</v>
      </c>
      <c r="C692" s="444"/>
    </row>
    <row r="693" spans="1:3" ht="12.75" customHeight="1" thickBot="1" x14ac:dyDescent="0.25">
      <c r="A693" s="411">
        <v>1</v>
      </c>
      <c r="B693" s="72" t="s">
        <v>489</v>
      </c>
      <c r="C693" s="413">
        <v>144261642</v>
      </c>
    </row>
    <row r="694" spans="1:3" ht="12.75" customHeight="1" x14ac:dyDescent="0.2">
      <c r="A694" s="414" t="s">
        <v>9</v>
      </c>
      <c r="B694" s="73" t="s">
        <v>167</v>
      </c>
      <c r="C694" s="423">
        <v>110510592</v>
      </c>
    </row>
    <row r="695" spans="1:3" ht="12.75" customHeight="1" x14ac:dyDescent="0.2">
      <c r="A695" s="416" t="s">
        <v>11</v>
      </c>
      <c r="B695" s="66" t="s">
        <v>168</v>
      </c>
      <c r="C695" s="433">
        <v>15308050</v>
      </c>
    </row>
    <row r="696" spans="1:3" ht="12.75" customHeight="1" x14ac:dyDescent="0.2">
      <c r="A696" s="416" t="s">
        <v>13</v>
      </c>
      <c r="B696" s="66" t="s">
        <v>169</v>
      </c>
      <c r="C696" s="433">
        <v>18443000</v>
      </c>
    </row>
    <row r="697" spans="1:3" ht="12.75" customHeight="1" x14ac:dyDescent="0.2">
      <c r="A697" s="416" t="s">
        <v>15</v>
      </c>
      <c r="B697" s="66" t="s">
        <v>170</v>
      </c>
      <c r="C697" s="433"/>
    </row>
    <row r="698" spans="1:3" ht="12.75" customHeight="1" thickBot="1" x14ac:dyDescent="0.25">
      <c r="A698" s="420" t="s">
        <v>17</v>
      </c>
      <c r="B698" s="67" t="s">
        <v>171</v>
      </c>
      <c r="C698" s="433"/>
    </row>
    <row r="699" spans="1:3" ht="12.75" customHeight="1" thickBot="1" x14ac:dyDescent="0.25">
      <c r="A699" s="411" t="s">
        <v>19</v>
      </c>
      <c r="B699" s="72" t="s">
        <v>490</v>
      </c>
      <c r="C699" s="413">
        <v>1587500</v>
      </c>
    </row>
    <row r="700" spans="1:3" ht="12.75" customHeight="1" x14ac:dyDescent="0.2">
      <c r="A700" s="416" t="s">
        <v>21</v>
      </c>
      <c r="B700" s="73" t="s">
        <v>189</v>
      </c>
      <c r="C700" s="423">
        <v>1587500</v>
      </c>
    </row>
    <row r="701" spans="1:3" ht="12.75" customHeight="1" x14ac:dyDescent="0.2">
      <c r="A701" s="416" t="s">
        <v>23</v>
      </c>
      <c r="B701" s="66" t="s">
        <v>191</v>
      </c>
      <c r="C701" s="433"/>
    </row>
    <row r="702" spans="1:3" ht="12.75" customHeight="1" x14ac:dyDescent="0.2">
      <c r="A702" s="416" t="s">
        <v>25</v>
      </c>
      <c r="B702" s="66" t="s">
        <v>193</v>
      </c>
      <c r="C702" s="433"/>
    </row>
    <row r="703" spans="1:3" ht="12.75" customHeight="1" thickBot="1" x14ac:dyDescent="0.25">
      <c r="A703" s="420" t="s">
        <v>27</v>
      </c>
      <c r="B703" s="434" t="s">
        <v>491</v>
      </c>
      <c r="C703" s="433"/>
    </row>
    <row r="704" spans="1:3" ht="12.75" customHeight="1" thickBot="1" x14ac:dyDescent="0.25">
      <c r="A704" s="411" t="s">
        <v>29</v>
      </c>
      <c r="B704" s="72" t="s">
        <v>492</v>
      </c>
      <c r="C704" s="421"/>
    </row>
    <row r="705" spans="1:3" ht="12.75" customHeight="1" thickBot="1" x14ac:dyDescent="0.25">
      <c r="A705" s="442" t="s">
        <v>31</v>
      </c>
      <c r="B705" s="445" t="s">
        <v>493</v>
      </c>
      <c r="C705" s="446">
        <v>145849142</v>
      </c>
    </row>
    <row r="706" spans="1:3" ht="12.75" customHeight="1" thickBot="1" x14ac:dyDescent="0.25">
      <c r="A706" s="435"/>
      <c r="B706" s="358"/>
      <c r="C706" s="436">
        <v>0</v>
      </c>
    </row>
    <row r="707" spans="1:3" ht="12.75" customHeight="1" thickBot="1" x14ac:dyDescent="0.25">
      <c r="A707" s="372" t="s">
        <v>458</v>
      </c>
      <c r="B707" s="371"/>
      <c r="C707" s="437">
        <v>9</v>
      </c>
    </row>
    <row r="708" spans="1:3" ht="12.75" customHeight="1" thickBot="1" x14ac:dyDescent="0.25">
      <c r="A708" s="372" t="s">
        <v>459</v>
      </c>
      <c r="B708" s="371"/>
      <c r="C708" s="437">
        <v>0</v>
      </c>
    </row>
    <row r="709" spans="1:3" ht="12.75" customHeight="1" thickBot="1" x14ac:dyDescent="0.25"/>
    <row r="710" spans="1:3" ht="14.25" x14ac:dyDescent="0.2">
      <c r="A710" s="739" t="s">
        <v>469</v>
      </c>
      <c r="B710" s="736"/>
      <c r="C710" s="453" t="s">
        <v>462</v>
      </c>
    </row>
    <row r="711" spans="1:3" ht="15" thickBot="1" x14ac:dyDescent="0.25">
      <c r="A711" s="734" t="s">
        <v>463</v>
      </c>
      <c r="B711" s="735"/>
      <c r="C711" s="454" t="s">
        <v>462</v>
      </c>
    </row>
    <row r="712" spans="1:3" ht="12.75" customHeight="1" thickBot="1" x14ac:dyDescent="0.3">
      <c r="A712" s="447"/>
      <c r="B712" s="447"/>
      <c r="C712" s="448" t="s">
        <v>3</v>
      </c>
    </row>
    <row r="713" spans="1:3" ht="12.75" customHeight="1" thickBot="1" x14ac:dyDescent="0.25">
      <c r="A713" s="737" t="s">
        <v>303</v>
      </c>
      <c r="B713" s="409" t="s">
        <v>470</v>
      </c>
      <c r="C713" s="410" t="s">
        <v>454</v>
      </c>
    </row>
    <row r="714" spans="1:3" ht="12.75" customHeight="1" thickBot="1" x14ac:dyDescent="0.25">
      <c r="A714" s="738"/>
      <c r="B714" s="362" t="s">
        <v>6</v>
      </c>
      <c r="C714" s="360" t="s">
        <v>7</v>
      </c>
    </row>
    <row r="715" spans="1:3" ht="12.75" customHeight="1" thickBot="1" x14ac:dyDescent="0.25">
      <c r="A715" s="439"/>
      <c r="B715" s="440" t="s">
        <v>235</v>
      </c>
      <c r="C715" s="441"/>
    </row>
    <row r="716" spans="1:3" ht="12.75" customHeight="1" thickBot="1" x14ac:dyDescent="0.25">
      <c r="A716" s="449">
        <v>1</v>
      </c>
      <c r="B716" s="412" t="s">
        <v>471</v>
      </c>
      <c r="C716" s="413">
        <v>0</v>
      </c>
    </row>
    <row r="717" spans="1:3" ht="12.75" customHeight="1" x14ac:dyDescent="0.2">
      <c r="A717" s="416" t="s">
        <v>9</v>
      </c>
      <c r="B717" s="91" t="s">
        <v>67</v>
      </c>
      <c r="C717" s="415">
        <v>0</v>
      </c>
    </row>
    <row r="718" spans="1:3" ht="12.75" customHeight="1" x14ac:dyDescent="0.2">
      <c r="A718" s="416" t="s">
        <v>11</v>
      </c>
      <c r="B718" s="66" t="s">
        <v>69</v>
      </c>
      <c r="C718" s="417">
        <v>0</v>
      </c>
    </row>
    <row r="719" spans="1:3" ht="12.75" customHeight="1" x14ac:dyDescent="0.2">
      <c r="A719" s="416" t="s">
        <v>13</v>
      </c>
      <c r="B719" s="66" t="s">
        <v>71</v>
      </c>
      <c r="C719" s="417">
        <v>0</v>
      </c>
    </row>
    <row r="720" spans="1:3" ht="12.75" customHeight="1" x14ac:dyDescent="0.2">
      <c r="A720" s="416" t="s">
        <v>15</v>
      </c>
      <c r="B720" s="66" t="s">
        <v>73</v>
      </c>
      <c r="C720" s="417">
        <v>0</v>
      </c>
    </row>
    <row r="721" spans="1:3" ht="12.75" customHeight="1" x14ac:dyDescent="0.2">
      <c r="A721" s="416" t="s">
        <v>17</v>
      </c>
      <c r="B721" s="66" t="s">
        <v>75</v>
      </c>
      <c r="C721" s="417">
        <v>0</v>
      </c>
    </row>
    <row r="722" spans="1:3" ht="12.75" customHeight="1" x14ac:dyDescent="0.2">
      <c r="A722" s="416" t="s">
        <v>19</v>
      </c>
      <c r="B722" s="66" t="s">
        <v>472</v>
      </c>
      <c r="C722" s="417">
        <v>0</v>
      </c>
    </row>
    <row r="723" spans="1:3" ht="12.75" customHeight="1" x14ac:dyDescent="0.2">
      <c r="A723" s="416" t="s">
        <v>21</v>
      </c>
      <c r="B723" s="74" t="s">
        <v>473</v>
      </c>
      <c r="C723" s="417">
        <v>0</v>
      </c>
    </row>
    <row r="724" spans="1:3" ht="12.75" customHeight="1" x14ac:dyDescent="0.2">
      <c r="A724" s="416" t="s">
        <v>23</v>
      </c>
      <c r="B724" s="66" t="s">
        <v>474</v>
      </c>
      <c r="C724" s="418">
        <v>0</v>
      </c>
    </row>
    <row r="725" spans="1:3" ht="12.75" customHeight="1" x14ac:dyDescent="0.2">
      <c r="A725" s="416" t="s">
        <v>25</v>
      </c>
      <c r="B725" s="66" t="s">
        <v>83</v>
      </c>
      <c r="C725" s="417">
        <v>0</v>
      </c>
    </row>
    <row r="726" spans="1:3" ht="12.75" customHeight="1" x14ac:dyDescent="0.2">
      <c r="A726" s="416" t="s">
        <v>27</v>
      </c>
      <c r="B726" s="66" t="s">
        <v>85</v>
      </c>
      <c r="C726" s="419">
        <v>0</v>
      </c>
    </row>
    <row r="727" spans="1:3" ht="12.75" customHeight="1" thickBot="1" x14ac:dyDescent="0.25">
      <c r="A727" s="420" t="s">
        <v>29</v>
      </c>
      <c r="B727" s="74" t="s">
        <v>87</v>
      </c>
      <c r="C727" s="419">
        <v>0</v>
      </c>
    </row>
    <row r="728" spans="1:3" ht="12.75" customHeight="1" thickBot="1" x14ac:dyDescent="0.25">
      <c r="A728" s="411" t="s">
        <v>31</v>
      </c>
      <c r="B728" s="412" t="s">
        <v>475</v>
      </c>
      <c r="C728" s="413">
        <v>0</v>
      </c>
    </row>
    <row r="729" spans="1:3" ht="12.75" customHeight="1" x14ac:dyDescent="0.2">
      <c r="A729" s="416" t="s">
        <v>33</v>
      </c>
      <c r="B729" s="73" t="s">
        <v>24</v>
      </c>
      <c r="C729" s="417">
        <v>0</v>
      </c>
    </row>
    <row r="730" spans="1:3" ht="12.75" customHeight="1" x14ac:dyDescent="0.2">
      <c r="A730" s="416" t="s">
        <v>35</v>
      </c>
      <c r="B730" s="66" t="s">
        <v>476</v>
      </c>
      <c r="C730" s="417">
        <v>0</v>
      </c>
    </row>
    <row r="731" spans="1:3" ht="12.75" customHeight="1" x14ac:dyDescent="0.2">
      <c r="A731" s="416" t="s">
        <v>181</v>
      </c>
      <c r="B731" s="66" t="s">
        <v>477</v>
      </c>
      <c r="C731" s="417">
        <v>0</v>
      </c>
    </row>
    <row r="732" spans="1:3" ht="12.75" customHeight="1" thickBot="1" x14ac:dyDescent="0.25">
      <c r="A732" s="420" t="s">
        <v>38</v>
      </c>
      <c r="B732" s="67" t="s">
        <v>478</v>
      </c>
      <c r="C732" s="417">
        <v>0</v>
      </c>
    </row>
    <row r="733" spans="1:3" ht="12.75" customHeight="1" thickBot="1" x14ac:dyDescent="0.25">
      <c r="A733" s="411" t="s">
        <v>40</v>
      </c>
      <c r="B733" s="72" t="s">
        <v>243</v>
      </c>
      <c r="C733" s="421">
        <v>50000</v>
      </c>
    </row>
    <row r="734" spans="1:3" ht="12.75" customHeight="1" thickBot="1" x14ac:dyDescent="0.25">
      <c r="A734" s="411" t="s">
        <v>42</v>
      </c>
      <c r="B734" s="72" t="s">
        <v>479</v>
      </c>
      <c r="C734" s="413">
        <v>0</v>
      </c>
    </row>
    <row r="735" spans="1:3" ht="12.75" customHeight="1" x14ac:dyDescent="0.2">
      <c r="A735" s="416" t="s">
        <v>44</v>
      </c>
      <c r="B735" s="422" t="s">
        <v>39</v>
      </c>
      <c r="C735" s="423">
        <v>0</v>
      </c>
    </row>
    <row r="736" spans="1:3" ht="12.75" customHeight="1" x14ac:dyDescent="0.2">
      <c r="A736" s="416" t="s">
        <v>46</v>
      </c>
      <c r="B736" s="422" t="s">
        <v>43</v>
      </c>
      <c r="C736" s="417">
        <v>0</v>
      </c>
    </row>
    <row r="737" spans="1:3" ht="12.75" customHeight="1" x14ac:dyDescent="0.2">
      <c r="A737" s="416" t="s">
        <v>48</v>
      </c>
      <c r="B737" s="424" t="s">
        <v>47</v>
      </c>
      <c r="C737" s="417">
        <v>0</v>
      </c>
    </row>
    <row r="738" spans="1:3" ht="12.75" customHeight="1" thickBot="1" x14ac:dyDescent="0.25">
      <c r="A738" s="420" t="s">
        <v>264</v>
      </c>
      <c r="B738" s="425" t="s">
        <v>480</v>
      </c>
      <c r="C738" s="426">
        <v>0</v>
      </c>
    </row>
    <row r="739" spans="1:3" ht="12.75" customHeight="1" thickBot="1" x14ac:dyDescent="0.25">
      <c r="A739" s="411" t="s">
        <v>51</v>
      </c>
      <c r="B739" s="72" t="s">
        <v>481</v>
      </c>
      <c r="C739" s="413">
        <v>0</v>
      </c>
    </row>
    <row r="740" spans="1:3" ht="12.75" customHeight="1" x14ac:dyDescent="0.2">
      <c r="A740" s="416" t="s">
        <v>53</v>
      </c>
      <c r="B740" s="422" t="s">
        <v>90</v>
      </c>
      <c r="C740" s="423">
        <v>0</v>
      </c>
    </row>
    <row r="741" spans="1:3" ht="12.75" customHeight="1" x14ac:dyDescent="0.2">
      <c r="A741" s="416" t="s">
        <v>55</v>
      </c>
      <c r="B741" s="424" t="s">
        <v>92</v>
      </c>
      <c r="C741" s="427">
        <v>0</v>
      </c>
    </row>
    <row r="742" spans="1:3" ht="12.75" customHeight="1" thickBot="1" x14ac:dyDescent="0.25">
      <c r="A742" s="420" t="s">
        <v>57</v>
      </c>
      <c r="B742" s="428" t="s">
        <v>94</v>
      </c>
      <c r="C742" s="426">
        <v>0</v>
      </c>
    </row>
    <row r="743" spans="1:3" ht="12.75" customHeight="1" thickBot="1" x14ac:dyDescent="0.25">
      <c r="A743" s="411" t="s">
        <v>59</v>
      </c>
      <c r="B743" s="72" t="s">
        <v>246</v>
      </c>
      <c r="C743" s="421">
        <v>0</v>
      </c>
    </row>
    <row r="744" spans="1:3" ht="12.75" customHeight="1" thickBot="1" x14ac:dyDescent="0.25">
      <c r="A744" s="411" t="s">
        <v>61</v>
      </c>
      <c r="B744" s="72" t="s">
        <v>482</v>
      </c>
      <c r="C744" s="429">
        <v>0</v>
      </c>
    </row>
    <row r="745" spans="1:3" ht="12.75" customHeight="1" thickBot="1" x14ac:dyDescent="0.25">
      <c r="A745" s="411" t="s">
        <v>63</v>
      </c>
      <c r="B745" s="72" t="s">
        <v>483</v>
      </c>
      <c r="C745" s="430">
        <v>50000</v>
      </c>
    </row>
    <row r="746" spans="1:3" ht="12.75" customHeight="1" thickBot="1" x14ac:dyDescent="0.25">
      <c r="A746" s="411" t="s">
        <v>196</v>
      </c>
      <c r="B746" s="72" t="s">
        <v>484</v>
      </c>
      <c r="C746" s="430">
        <v>145799142</v>
      </c>
    </row>
    <row r="747" spans="1:3" ht="12.75" customHeight="1" x14ac:dyDescent="0.2">
      <c r="A747" s="416" t="s">
        <v>66</v>
      </c>
      <c r="B747" s="422" t="s">
        <v>485</v>
      </c>
      <c r="C747" s="423">
        <v>708039</v>
      </c>
    </row>
    <row r="748" spans="1:3" ht="12.75" customHeight="1" x14ac:dyDescent="0.2">
      <c r="A748" s="416" t="s">
        <v>68</v>
      </c>
      <c r="B748" s="424" t="s">
        <v>486</v>
      </c>
      <c r="C748" s="427">
        <v>0</v>
      </c>
    </row>
    <row r="749" spans="1:3" ht="12.75" customHeight="1" thickBot="1" x14ac:dyDescent="0.25">
      <c r="A749" s="420" t="s">
        <v>70</v>
      </c>
      <c r="B749" s="428" t="s">
        <v>487</v>
      </c>
      <c r="C749" s="426">
        <v>145091103</v>
      </c>
    </row>
    <row r="750" spans="1:3" ht="12.75" customHeight="1" thickBot="1" x14ac:dyDescent="0.25">
      <c r="A750" s="442" t="s">
        <v>72</v>
      </c>
      <c r="B750" s="443" t="s">
        <v>488</v>
      </c>
      <c r="C750" s="444">
        <v>145849142</v>
      </c>
    </row>
    <row r="751" spans="1:3" ht="12.75" customHeight="1" thickBot="1" x14ac:dyDescent="0.25">
      <c r="A751" s="431"/>
      <c r="B751" s="432"/>
      <c r="C751" s="431"/>
    </row>
    <row r="752" spans="1:3" ht="12.75" customHeight="1" thickBot="1" x14ac:dyDescent="0.25">
      <c r="A752" s="451"/>
      <c r="B752" s="452" t="s">
        <v>236</v>
      </c>
      <c r="C752" s="444"/>
    </row>
    <row r="753" spans="1:3" ht="12.75" customHeight="1" thickBot="1" x14ac:dyDescent="0.25">
      <c r="A753" s="411">
        <v>1</v>
      </c>
      <c r="B753" s="72" t="s">
        <v>489</v>
      </c>
      <c r="C753" s="413">
        <v>144261642</v>
      </c>
    </row>
    <row r="754" spans="1:3" ht="12.75" customHeight="1" x14ac:dyDescent="0.2">
      <c r="A754" s="414" t="s">
        <v>9</v>
      </c>
      <c r="B754" s="73" t="s">
        <v>167</v>
      </c>
      <c r="C754" s="423">
        <v>110510592</v>
      </c>
    </row>
    <row r="755" spans="1:3" ht="12.75" customHeight="1" x14ac:dyDescent="0.2">
      <c r="A755" s="416" t="s">
        <v>11</v>
      </c>
      <c r="B755" s="66" t="s">
        <v>168</v>
      </c>
      <c r="C755" s="433">
        <v>15308050</v>
      </c>
    </row>
    <row r="756" spans="1:3" ht="12.75" customHeight="1" x14ac:dyDescent="0.2">
      <c r="A756" s="416" t="s">
        <v>13</v>
      </c>
      <c r="B756" s="66" t="s">
        <v>169</v>
      </c>
      <c r="C756" s="433">
        <v>18443000</v>
      </c>
    </row>
    <row r="757" spans="1:3" ht="12.75" customHeight="1" x14ac:dyDescent="0.2">
      <c r="A757" s="416" t="s">
        <v>15</v>
      </c>
      <c r="B757" s="66" t="s">
        <v>170</v>
      </c>
      <c r="C757" s="433">
        <v>0</v>
      </c>
    </row>
    <row r="758" spans="1:3" ht="12.75" customHeight="1" thickBot="1" x14ac:dyDescent="0.25">
      <c r="A758" s="420" t="s">
        <v>17</v>
      </c>
      <c r="B758" s="67" t="s">
        <v>171</v>
      </c>
      <c r="C758" s="433">
        <v>0</v>
      </c>
    </row>
    <row r="759" spans="1:3" ht="12.75" customHeight="1" thickBot="1" x14ac:dyDescent="0.25">
      <c r="A759" s="411" t="s">
        <v>19</v>
      </c>
      <c r="B759" s="72" t="s">
        <v>490</v>
      </c>
      <c r="C759" s="413">
        <v>1587500</v>
      </c>
    </row>
    <row r="760" spans="1:3" ht="12.75" customHeight="1" x14ac:dyDescent="0.2">
      <c r="A760" s="416" t="s">
        <v>21</v>
      </c>
      <c r="B760" s="73" t="s">
        <v>189</v>
      </c>
      <c r="C760" s="423">
        <v>1587500</v>
      </c>
    </row>
    <row r="761" spans="1:3" ht="12.75" customHeight="1" x14ac:dyDescent="0.2">
      <c r="A761" s="416" t="s">
        <v>23</v>
      </c>
      <c r="B761" s="66" t="s">
        <v>191</v>
      </c>
      <c r="C761" s="433">
        <v>0</v>
      </c>
    </row>
    <row r="762" spans="1:3" ht="12.75" customHeight="1" x14ac:dyDescent="0.2">
      <c r="A762" s="416" t="s">
        <v>25</v>
      </c>
      <c r="B762" s="66" t="s">
        <v>193</v>
      </c>
      <c r="C762" s="433">
        <v>0</v>
      </c>
    </row>
    <row r="763" spans="1:3" ht="12.75" customHeight="1" thickBot="1" x14ac:dyDescent="0.25">
      <c r="A763" s="420" t="s">
        <v>27</v>
      </c>
      <c r="B763" s="434" t="s">
        <v>491</v>
      </c>
      <c r="C763" s="433">
        <v>0</v>
      </c>
    </row>
    <row r="764" spans="1:3" ht="12.75" customHeight="1" thickBot="1" x14ac:dyDescent="0.25">
      <c r="A764" s="411" t="s">
        <v>29</v>
      </c>
      <c r="B764" s="72" t="s">
        <v>492</v>
      </c>
      <c r="C764" s="421"/>
    </row>
    <row r="765" spans="1:3" ht="12.75" customHeight="1" thickBot="1" x14ac:dyDescent="0.25">
      <c r="A765" s="442" t="s">
        <v>31</v>
      </c>
      <c r="B765" s="445" t="s">
        <v>493</v>
      </c>
      <c r="C765" s="446">
        <v>145849142</v>
      </c>
    </row>
    <row r="766" spans="1:3" ht="12.75" customHeight="1" thickBot="1" x14ac:dyDescent="0.25">
      <c r="A766" s="435"/>
      <c r="B766" s="358"/>
      <c r="C766" s="450">
        <v>0</v>
      </c>
    </row>
    <row r="767" spans="1:3" ht="12.75" customHeight="1" thickBot="1" x14ac:dyDescent="0.25">
      <c r="A767" s="372" t="s">
        <v>458</v>
      </c>
      <c r="B767" s="371"/>
      <c r="C767" s="437">
        <v>9</v>
      </c>
    </row>
    <row r="768" spans="1:3" ht="12.75" customHeight="1" thickBot="1" x14ac:dyDescent="0.25">
      <c r="A768" s="372" t="s">
        <v>459</v>
      </c>
      <c r="B768" s="371"/>
      <c r="C768" s="437">
        <v>0</v>
      </c>
    </row>
    <row r="769" spans="1:3" ht="12.75" customHeight="1" thickBot="1" x14ac:dyDescent="0.25"/>
    <row r="770" spans="1:3" ht="14.25" x14ac:dyDescent="0.2">
      <c r="A770" s="739" t="s">
        <v>469</v>
      </c>
      <c r="B770" s="736"/>
      <c r="C770" s="453" t="s">
        <v>462</v>
      </c>
    </row>
    <row r="771" spans="1:3" ht="15" thickBot="1" x14ac:dyDescent="0.25">
      <c r="A771" s="734" t="s">
        <v>464</v>
      </c>
      <c r="B771" s="735"/>
      <c r="C771" s="454" t="s">
        <v>465</v>
      </c>
    </row>
    <row r="772" spans="1:3" ht="12.75" customHeight="1" thickBot="1" x14ac:dyDescent="0.25">
      <c r="A772" s="447"/>
      <c r="B772" s="447"/>
      <c r="C772" s="455" t="s">
        <v>3</v>
      </c>
    </row>
    <row r="773" spans="1:3" ht="12.75" customHeight="1" thickBot="1" x14ac:dyDescent="0.25">
      <c r="A773" s="737" t="s">
        <v>303</v>
      </c>
      <c r="B773" s="409" t="s">
        <v>470</v>
      </c>
      <c r="C773" s="410" t="s">
        <v>454</v>
      </c>
    </row>
    <row r="774" spans="1:3" ht="12.75" customHeight="1" thickBot="1" x14ac:dyDescent="0.25">
      <c r="A774" s="738"/>
      <c r="B774" s="362" t="s">
        <v>6</v>
      </c>
      <c r="C774" s="374" t="s">
        <v>7</v>
      </c>
    </row>
    <row r="775" spans="1:3" ht="12.75" customHeight="1" thickBot="1" x14ac:dyDescent="0.25">
      <c r="A775" s="439"/>
      <c r="B775" s="440" t="s">
        <v>235</v>
      </c>
      <c r="C775" s="456"/>
    </row>
    <row r="776" spans="1:3" ht="12.75" customHeight="1" thickBot="1" x14ac:dyDescent="0.25">
      <c r="A776" s="449">
        <v>1</v>
      </c>
      <c r="B776" s="412" t="s">
        <v>471</v>
      </c>
      <c r="C776" s="413">
        <v>0</v>
      </c>
    </row>
    <row r="777" spans="1:3" ht="12.75" customHeight="1" x14ac:dyDescent="0.2">
      <c r="A777" s="416" t="s">
        <v>9</v>
      </c>
      <c r="B777" s="91" t="s">
        <v>67</v>
      </c>
      <c r="C777" s="415"/>
    </row>
    <row r="778" spans="1:3" ht="12.75" customHeight="1" x14ac:dyDescent="0.2">
      <c r="A778" s="416" t="s">
        <v>11</v>
      </c>
      <c r="B778" s="66" t="s">
        <v>69</v>
      </c>
      <c r="C778" s="417"/>
    </row>
    <row r="779" spans="1:3" ht="12.75" customHeight="1" x14ac:dyDescent="0.2">
      <c r="A779" s="416" t="s">
        <v>13</v>
      </c>
      <c r="B779" s="66" t="s">
        <v>71</v>
      </c>
      <c r="C779" s="417"/>
    </row>
    <row r="780" spans="1:3" ht="12.75" customHeight="1" x14ac:dyDescent="0.2">
      <c r="A780" s="416" t="s">
        <v>15</v>
      </c>
      <c r="B780" s="66" t="s">
        <v>73</v>
      </c>
      <c r="C780" s="417"/>
    </row>
    <row r="781" spans="1:3" ht="12.75" customHeight="1" x14ac:dyDescent="0.2">
      <c r="A781" s="416" t="s">
        <v>17</v>
      </c>
      <c r="B781" s="66" t="s">
        <v>75</v>
      </c>
      <c r="C781" s="417"/>
    </row>
    <row r="782" spans="1:3" ht="12.75" customHeight="1" x14ac:dyDescent="0.2">
      <c r="A782" s="416" t="s">
        <v>19</v>
      </c>
      <c r="B782" s="66" t="s">
        <v>472</v>
      </c>
      <c r="C782" s="417"/>
    </row>
    <row r="783" spans="1:3" ht="12.75" customHeight="1" x14ac:dyDescent="0.2">
      <c r="A783" s="416" t="s">
        <v>21</v>
      </c>
      <c r="B783" s="74" t="s">
        <v>473</v>
      </c>
      <c r="C783" s="417"/>
    </row>
    <row r="784" spans="1:3" ht="12.75" customHeight="1" x14ac:dyDescent="0.2">
      <c r="A784" s="416" t="s">
        <v>23</v>
      </c>
      <c r="B784" s="66" t="s">
        <v>474</v>
      </c>
      <c r="C784" s="418"/>
    </row>
    <row r="785" spans="1:3" ht="12.75" customHeight="1" x14ac:dyDescent="0.2">
      <c r="A785" s="416" t="s">
        <v>25</v>
      </c>
      <c r="B785" s="66" t="s">
        <v>83</v>
      </c>
      <c r="C785" s="417"/>
    </row>
    <row r="786" spans="1:3" ht="12.75" customHeight="1" x14ac:dyDescent="0.2">
      <c r="A786" s="416" t="s">
        <v>27</v>
      </c>
      <c r="B786" s="66" t="s">
        <v>85</v>
      </c>
      <c r="C786" s="419"/>
    </row>
    <row r="787" spans="1:3" ht="12.75" customHeight="1" thickBot="1" x14ac:dyDescent="0.25">
      <c r="A787" s="420" t="s">
        <v>29</v>
      </c>
      <c r="B787" s="74" t="s">
        <v>87</v>
      </c>
      <c r="C787" s="419"/>
    </row>
    <row r="788" spans="1:3" ht="12.75" customHeight="1" thickBot="1" x14ac:dyDescent="0.25">
      <c r="A788" s="411" t="s">
        <v>31</v>
      </c>
      <c r="B788" s="412" t="s">
        <v>475</v>
      </c>
      <c r="C788" s="413">
        <v>0</v>
      </c>
    </row>
    <row r="789" spans="1:3" ht="12.75" customHeight="1" x14ac:dyDescent="0.2">
      <c r="A789" s="416" t="s">
        <v>33</v>
      </c>
      <c r="B789" s="73" t="s">
        <v>24</v>
      </c>
      <c r="C789" s="417"/>
    </row>
    <row r="790" spans="1:3" ht="12.75" customHeight="1" x14ac:dyDescent="0.2">
      <c r="A790" s="416" t="s">
        <v>35</v>
      </c>
      <c r="B790" s="66" t="s">
        <v>476</v>
      </c>
      <c r="C790" s="417"/>
    </row>
    <row r="791" spans="1:3" ht="12.75" customHeight="1" x14ac:dyDescent="0.2">
      <c r="A791" s="416" t="s">
        <v>181</v>
      </c>
      <c r="B791" s="66" t="s">
        <v>477</v>
      </c>
      <c r="C791" s="417"/>
    </row>
    <row r="792" spans="1:3" ht="12.75" customHeight="1" thickBot="1" x14ac:dyDescent="0.25">
      <c r="A792" s="420" t="s">
        <v>38</v>
      </c>
      <c r="B792" s="67" t="s">
        <v>478</v>
      </c>
      <c r="C792" s="417"/>
    </row>
    <row r="793" spans="1:3" ht="12.75" customHeight="1" thickBot="1" x14ac:dyDescent="0.25">
      <c r="A793" s="411" t="s">
        <v>40</v>
      </c>
      <c r="B793" s="72" t="s">
        <v>243</v>
      </c>
      <c r="C793" s="421"/>
    </row>
    <row r="794" spans="1:3" ht="12.75" customHeight="1" thickBot="1" x14ac:dyDescent="0.25">
      <c r="A794" s="411" t="s">
        <v>42</v>
      </c>
      <c r="B794" s="72" t="s">
        <v>479</v>
      </c>
      <c r="C794" s="413">
        <v>0</v>
      </c>
    </row>
    <row r="795" spans="1:3" ht="12.75" customHeight="1" x14ac:dyDescent="0.2">
      <c r="A795" s="416" t="s">
        <v>44</v>
      </c>
      <c r="B795" s="422" t="s">
        <v>39</v>
      </c>
      <c r="C795" s="423"/>
    </row>
    <row r="796" spans="1:3" ht="12.75" customHeight="1" x14ac:dyDescent="0.2">
      <c r="A796" s="416" t="s">
        <v>46</v>
      </c>
      <c r="B796" s="422" t="s">
        <v>43</v>
      </c>
      <c r="C796" s="417"/>
    </row>
    <row r="797" spans="1:3" ht="12.75" customHeight="1" x14ac:dyDescent="0.2">
      <c r="A797" s="416" t="s">
        <v>48</v>
      </c>
      <c r="B797" s="424" t="s">
        <v>47</v>
      </c>
      <c r="C797" s="417"/>
    </row>
    <row r="798" spans="1:3" ht="12.75" customHeight="1" thickBot="1" x14ac:dyDescent="0.25">
      <c r="A798" s="420" t="s">
        <v>264</v>
      </c>
      <c r="B798" s="425" t="s">
        <v>480</v>
      </c>
      <c r="C798" s="426"/>
    </row>
    <row r="799" spans="1:3" ht="12.75" customHeight="1" thickBot="1" x14ac:dyDescent="0.25">
      <c r="A799" s="411" t="s">
        <v>51</v>
      </c>
      <c r="B799" s="72" t="s">
        <v>481</v>
      </c>
      <c r="C799" s="413">
        <v>0</v>
      </c>
    </row>
    <row r="800" spans="1:3" ht="12.75" customHeight="1" x14ac:dyDescent="0.2">
      <c r="A800" s="416" t="s">
        <v>53</v>
      </c>
      <c r="B800" s="422" t="s">
        <v>90</v>
      </c>
      <c r="C800" s="423"/>
    </row>
    <row r="801" spans="1:3" ht="12.75" customHeight="1" x14ac:dyDescent="0.2">
      <c r="A801" s="416" t="s">
        <v>55</v>
      </c>
      <c r="B801" s="424" t="s">
        <v>92</v>
      </c>
      <c r="C801" s="427"/>
    </row>
    <row r="802" spans="1:3" ht="12.75" customHeight="1" thickBot="1" x14ac:dyDescent="0.25">
      <c r="A802" s="420" t="s">
        <v>57</v>
      </c>
      <c r="B802" s="428" t="s">
        <v>94</v>
      </c>
      <c r="C802" s="426"/>
    </row>
    <row r="803" spans="1:3" ht="12.75" customHeight="1" thickBot="1" x14ac:dyDescent="0.25">
      <c r="A803" s="411" t="s">
        <v>59</v>
      </c>
      <c r="B803" s="72" t="s">
        <v>246</v>
      </c>
      <c r="C803" s="421"/>
    </row>
    <row r="804" spans="1:3" ht="12.75" customHeight="1" thickBot="1" x14ac:dyDescent="0.25">
      <c r="A804" s="411" t="s">
        <v>61</v>
      </c>
      <c r="B804" s="72" t="s">
        <v>482</v>
      </c>
      <c r="C804" s="429"/>
    </row>
    <row r="805" spans="1:3" ht="12.75" customHeight="1" thickBot="1" x14ac:dyDescent="0.25">
      <c r="A805" s="411" t="s">
        <v>63</v>
      </c>
      <c r="B805" s="72" t="s">
        <v>483</v>
      </c>
      <c r="C805" s="430">
        <v>0</v>
      </c>
    </row>
    <row r="806" spans="1:3" ht="12.75" customHeight="1" thickBot="1" x14ac:dyDescent="0.25">
      <c r="A806" s="411" t="s">
        <v>196</v>
      </c>
      <c r="B806" s="72" t="s">
        <v>484</v>
      </c>
      <c r="C806" s="430">
        <v>0</v>
      </c>
    </row>
    <row r="807" spans="1:3" ht="12.75" customHeight="1" x14ac:dyDescent="0.2">
      <c r="A807" s="416" t="s">
        <v>66</v>
      </c>
      <c r="B807" s="422" t="s">
        <v>485</v>
      </c>
      <c r="C807" s="423"/>
    </row>
    <row r="808" spans="1:3" ht="12.75" customHeight="1" x14ac:dyDescent="0.2">
      <c r="A808" s="416" t="s">
        <v>68</v>
      </c>
      <c r="B808" s="424" t="s">
        <v>486</v>
      </c>
      <c r="C808" s="427"/>
    </row>
    <row r="809" spans="1:3" ht="12.75" customHeight="1" thickBot="1" x14ac:dyDescent="0.25">
      <c r="A809" s="420" t="s">
        <v>70</v>
      </c>
      <c r="B809" s="428" t="s">
        <v>487</v>
      </c>
      <c r="C809" s="426"/>
    </row>
    <row r="810" spans="1:3" ht="12.75" customHeight="1" thickBot="1" x14ac:dyDescent="0.25">
      <c r="A810" s="442" t="s">
        <v>72</v>
      </c>
      <c r="B810" s="443" t="s">
        <v>488</v>
      </c>
      <c r="C810" s="406">
        <v>0</v>
      </c>
    </row>
    <row r="811" spans="1:3" ht="12.75" customHeight="1" thickBot="1" x14ac:dyDescent="0.25">
      <c r="A811" s="431"/>
      <c r="B811" s="432"/>
      <c r="C811" s="431"/>
    </row>
    <row r="812" spans="1:3" ht="12.75" customHeight="1" thickBot="1" x14ac:dyDescent="0.25">
      <c r="A812" s="451"/>
      <c r="B812" s="452" t="s">
        <v>236</v>
      </c>
      <c r="C812" s="444"/>
    </row>
    <row r="813" spans="1:3" ht="12.75" customHeight="1" thickBot="1" x14ac:dyDescent="0.25">
      <c r="A813" s="411">
        <v>1</v>
      </c>
      <c r="B813" s="72" t="s">
        <v>489</v>
      </c>
      <c r="C813" s="413">
        <v>0</v>
      </c>
    </row>
    <row r="814" spans="1:3" ht="12.75" customHeight="1" x14ac:dyDescent="0.2">
      <c r="A814" s="414" t="s">
        <v>9</v>
      </c>
      <c r="B814" s="73" t="s">
        <v>167</v>
      </c>
      <c r="C814" s="423"/>
    </row>
    <row r="815" spans="1:3" ht="12.75" customHeight="1" x14ac:dyDescent="0.2">
      <c r="A815" s="416" t="s">
        <v>11</v>
      </c>
      <c r="B815" s="66" t="s">
        <v>168</v>
      </c>
      <c r="C815" s="433"/>
    </row>
    <row r="816" spans="1:3" ht="12.75" customHeight="1" x14ac:dyDescent="0.2">
      <c r="A816" s="416" t="s">
        <v>13</v>
      </c>
      <c r="B816" s="66" t="s">
        <v>169</v>
      </c>
      <c r="C816" s="433"/>
    </row>
    <row r="817" spans="1:3" ht="12.75" customHeight="1" x14ac:dyDescent="0.2">
      <c r="A817" s="416" t="s">
        <v>15</v>
      </c>
      <c r="B817" s="66" t="s">
        <v>170</v>
      </c>
      <c r="C817" s="433"/>
    </row>
    <row r="818" spans="1:3" ht="12.75" customHeight="1" thickBot="1" x14ac:dyDescent="0.25">
      <c r="A818" s="420" t="s">
        <v>17</v>
      </c>
      <c r="B818" s="67" t="s">
        <v>171</v>
      </c>
      <c r="C818" s="433"/>
    </row>
    <row r="819" spans="1:3" ht="12.75" customHeight="1" thickBot="1" x14ac:dyDescent="0.25">
      <c r="A819" s="411" t="s">
        <v>19</v>
      </c>
      <c r="B819" s="72" t="s">
        <v>490</v>
      </c>
      <c r="C819" s="413">
        <v>0</v>
      </c>
    </row>
    <row r="820" spans="1:3" ht="12.75" customHeight="1" x14ac:dyDescent="0.2">
      <c r="A820" s="416" t="s">
        <v>21</v>
      </c>
      <c r="B820" s="73" t="s">
        <v>189</v>
      </c>
      <c r="C820" s="423"/>
    </row>
    <row r="821" spans="1:3" ht="12.75" customHeight="1" x14ac:dyDescent="0.2">
      <c r="A821" s="416" t="s">
        <v>23</v>
      </c>
      <c r="B821" s="66" t="s">
        <v>191</v>
      </c>
      <c r="C821" s="433"/>
    </row>
    <row r="822" spans="1:3" ht="12.75" customHeight="1" x14ac:dyDescent="0.2">
      <c r="A822" s="416" t="s">
        <v>25</v>
      </c>
      <c r="B822" s="66" t="s">
        <v>193</v>
      </c>
      <c r="C822" s="433"/>
    </row>
    <row r="823" spans="1:3" ht="12.75" customHeight="1" thickBot="1" x14ac:dyDescent="0.25">
      <c r="A823" s="420" t="s">
        <v>27</v>
      </c>
      <c r="B823" s="434" t="s">
        <v>491</v>
      </c>
      <c r="C823" s="433"/>
    </row>
    <row r="824" spans="1:3" ht="12.75" customHeight="1" thickBot="1" x14ac:dyDescent="0.25">
      <c r="A824" s="411" t="s">
        <v>29</v>
      </c>
      <c r="B824" s="72" t="s">
        <v>492</v>
      </c>
      <c r="C824" s="421"/>
    </row>
    <row r="825" spans="1:3" ht="12.75" customHeight="1" thickBot="1" x14ac:dyDescent="0.25">
      <c r="A825" s="442" t="s">
        <v>31</v>
      </c>
      <c r="B825" s="445" t="s">
        <v>493</v>
      </c>
      <c r="C825" s="406">
        <v>0</v>
      </c>
    </row>
    <row r="826" spans="1:3" ht="12.75" customHeight="1" thickBot="1" x14ac:dyDescent="0.25">
      <c r="A826" s="435"/>
      <c r="B826" s="358"/>
      <c r="C826" s="450">
        <v>0</v>
      </c>
    </row>
    <row r="827" spans="1:3" ht="12.75" customHeight="1" thickBot="1" x14ac:dyDescent="0.25">
      <c r="A827" s="372" t="s">
        <v>458</v>
      </c>
      <c r="B827" s="371"/>
      <c r="C827" s="437"/>
    </row>
    <row r="828" spans="1:3" ht="12.75" customHeight="1" thickBot="1" x14ac:dyDescent="0.25">
      <c r="A828" s="372" t="s">
        <v>459</v>
      </c>
      <c r="B828" s="371"/>
      <c r="C828" s="437"/>
    </row>
    <row r="829" spans="1:3" ht="12.75" customHeight="1" thickBot="1" x14ac:dyDescent="0.25"/>
    <row r="830" spans="1:3" ht="14.25" x14ac:dyDescent="0.2">
      <c r="A830" s="739" t="s">
        <v>469</v>
      </c>
      <c r="B830" s="736"/>
      <c r="C830" s="453" t="s">
        <v>462</v>
      </c>
    </row>
    <row r="831" spans="1:3" ht="15" thickBot="1" x14ac:dyDescent="0.25">
      <c r="A831" s="734" t="s">
        <v>467</v>
      </c>
      <c r="B831" s="735"/>
      <c r="C831" s="454" t="s">
        <v>468</v>
      </c>
    </row>
    <row r="832" spans="1:3" ht="12.75" customHeight="1" thickBot="1" x14ac:dyDescent="0.25">
      <c r="A832" s="447"/>
      <c r="B832" s="447"/>
      <c r="C832" s="455" t="s">
        <v>3</v>
      </c>
    </row>
    <row r="833" spans="1:3" ht="12.75" customHeight="1" thickBot="1" x14ac:dyDescent="0.25">
      <c r="A833" s="737" t="s">
        <v>303</v>
      </c>
      <c r="B833" s="409" t="s">
        <v>470</v>
      </c>
      <c r="C833" s="410" t="s">
        <v>454</v>
      </c>
    </row>
    <row r="834" spans="1:3" ht="12.75" customHeight="1" thickBot="1" x14ac:dyDescent="0.25">
      <c r="A834" s="738"/>
      <c r="B834" s="362" t="s">
        <v>6</v>
      </c>
      <c r="C834" s="374" t="s">
        <v>7</v>
      </c>
    </row>
    <row r="835" spans="1:3" ht="12.75" customHeight="1" thickBot="1" x14ac:dyDescent="0.25">
      <c r="A835" s="439"/>
      <c r="B835" s="440" t="s">
        <v>235</v>
      </c>
      <c r="C835" s="456"/>
    </row>
    <row r="836" spans="1:3" ht="12.75" customHeight="1" thickBot="1" x14ac:dyDescent="0.25">
      <c r="A836" s="449">
        <v>1</v>
      </c>
      <c r="B836" s="412" t="s">
        <v>471</v>
      </c>
      <c r="C836" s="413">
        <v>0</v>
      </c>
    </row>
    <row r="837" spans="1:3" ht="12.75" customHeight="1" x14ac:dyDescent="0.2">
      <c r="A837" s="416" t="s">
        <v>9</v>
      </c>
      <c r="B837" s="91" t="s">
        <v>67</v>
      </c>
      <c r="C837" s="415"/>
    </row>
    <row r="838" spans="1:3" ht="12.75" customHeight="1" x14ac:dyDescent="0.2">
      <c r="A838" s="416" t="s">
        <v>11</v>
      </c>
      <c r="B838" s="66" t="s">
        <v>69</v>
      </c>
      <c r="C838" s="417"/>
    </row>
    <row r="839" spans="1:3" ht="12.75" customHeight="1" x14ac:dyDescent="0.2">
      <c r="A839" s="416" t="s">
        <v>13</v>
      </c>
      <c r="B839" s="66" t="s">
        <v>71</v>
      </c>
      <c r="C839" s="417"/>
    </row>
    <row r="840" spans="1:3" ht="12.75" customHeight="1" x14ac:dyDescent="0.2">
      <c r="A840" s="416" t="s">
        <v>15</v>
      </c>
      <c r="B840" s="66" t="s">
        <v>73</v>
      </c>
      <c r="C840" s="417"/>
    </row>
    <row r="841" spans="1:3" ht="12.75" customHeight="1" x14ac:dyDescent="0.2">
      <c r="A841" s="416" t="s">
        <v>17</v>
      </c>
      <c r="B841" s="66" t="s">
        <v>75</v>
      </c>
      <c r="C841" s="417"/>
    </row>
    <row r="842" spans="1:3" ht="12.75" customHeight="1" x14ac:dyDescent="0.2">
      <c r="A842" s="416" t="s">
        <v>19</v>
      </c>
      <c r="B842" s="66" t="s">
        <v>472</v>
      </c>
      <c r="C842" s="417"/>
    </row>
    <row r="843" spans="1:3" ht="12.75" customHeight="1" x14ac:dyDescent="0.2">
      <c r="A843" s="416" t="s">
        <v>21</v>
      </c>
      <c r="B843" s="74" t="s">
        <v>473</v>
      </c>
      <c r="C843" s="417"/>
    </row>
    <row r="844" spans="1:3" ht="12.75" customHeight="1" x14ac:dyDescent="0.2">
      <c r="A844" s="416" t="s">
        <v>23</v>
      </c>
      <c r="B844" s="66" t="s">
        <v>474</v>
      </c>
      <c r="C844" s="418"/>
    </row>
    <row r="845" spans="1:3" ht="12.75" customHeight="1" x14ac:dyDescent="0.2">
      <c r="A845" s="416" t="s">
        <v>25</v>
      </c>
      <c r="B845" s="66" t="s">
        <v>83</v>
      </c>
      <c r="C845" s="417"/>
    </row>
    <row r="846" spans="1:3" ht="12.75" customHeight="1" x14ac:dyDescent="0.2">
      <c r="A846" s="416" t="s">
        <v>27</v>
      </c>
      <c r="B846" s="66" t="s">
        <v>85</v>
      </c>
      <c r="C846" s="419"/>
    </row>
    <row r="847" spans="1:3" ht="12.75" customHeight="1" thickBot="1" x14ac:dyDescent="0.25">
      <c r="A847" s="420" t="s">
        <v>29</v>
      </c>
      <c r="B847" s="74" t="s">
        <v>87</v>
      </c>
      <c r="C847" s="419"/>
    </row>
    <row r="848" spans="1:3" ht="12.75" customHeight="1" thickBot="1" x14ac:dyDescent="0.25">
      <c r="A848" s="411" t="s">
        <v>31</v>
      </c>
      <c r="B848" s="412" t="s">
        <v>475</v>
      </c>
      <c r="C848" s="413">
        <v>0</v>
      </c>
    </row>
    <row r="849" spans="1:3" ht="12.75" customHeight="1" x14ac:dyDescent="0.2">
      <c r="A849" s="416" t="s">
        <v>33</v>
      </c>
      <c r="B849" s="73" t="s">
        <v>24</v>
      </c>
      <c r="C849" s="417"/>
    </row>
    <row r="850" spans="1:3" ht="12.75" customHeight="1" x14ac:dyDescent="0.2">
      <c r="A850" s="416" t="s">
        <v>35</v>
      </c>
      <c r="B850" s="66" t="s">
        <v>476</v>
      </c>
      <c r="C850" s="417"/>
    </row>
    <row r="851" spans="1:3" ht="12.75" customHeight="1" x14ac:dyDescent="0.2">
      <c r="A851" s="416" t="s">
        <v>181</v>
      </c>
      <c r="B851" s="66" t="s">
        <v>477</v>
      </c>
      <c r="C851" s="417"/>
    </row>
    <row r="852" spans="1:3" ht="12.75" customHeight="1" thickBot="1" x14ac:dyDescent="0.25">
      <c r="A852" s="420" t="s">
        <v>38</v>
      </c>
      <c r="B852" s="67" t="s">
        <v>478</v>
      </c>
      <c r="C852" s="417"/>
    </row>
    <row r="853" spans="1:3" ht="12.75" customHeight="1" thickBot="1" x14ac:dyDescent="0.25">
      <c r="A853" s="411" t="s">
        <v>40</v>
      </c>
      <c r="B853" s="72" t="s">
        <v>243</v>
      </c>
      <c r="C853" s="421"/>
    </row>
    <row r="854" spans="1:3" ht="12.75" customHeight="1" thickBot="1" x14ac:dyDescent="0.25">
      <c r="A854" s="411" t="s">
        <v>42</v>
      </c>
      <c r="B854" s="72" t="s">
        <v>479</v>
      </c>
      <c r="C854" s="413">
        <v>0</v>
      </c>
    </row>
    <row r="855" spans="1:3" ht="12.75" customHeight="1" x14ac:dyDescent="0.2">
      <c r="A855" s="416" t="s">
        <v>44</v>
      </c>
      <c r="B855" s="422" t="s">
        <v>39</v>
      </c>
      <c r="C855" s="423"/>
    </row>
    <row r="856" spans="1:3" ht="12.75" customHeight="1" x14ac:dyDescent="0.2">
      <c r="A856" s="416" t="s">
        <v>46</v>
      </c>
      <c r="B856" s="422" t="s">
        <v>43</v>
      </c>
      <c r="C856" s="417"/>
    </row>
    <row r="857" spans="1:3" ht="12.75" customHeight="1" x14ac:dyDescent="0.2">
      <c r="A857" s="416" t="s">
        <v>48</v>
      </c>
      <c r="B857" s="424" t="s">
        <v>47</v>
      </c>
      <c r="C857" s="417"/>
    </row>
    <row r="858" spans="1:3" ht="12.75" customHeight="1" thickBot="1" x14ac:dyDescent="0.25">
      <c r="A858" s="420" t="s">
        <v>264</v>
      </c>
      <c r="B858" s="425" t="s">
        <v>480</v>
      </c>
      <c r="C858" s="426"/>
    </row>
    <row r="859" spans="1:3" ht="12.75" customHeight="1" thickBot="1" x14ac:dyDescent="0.25">
      <c r="A859" s="411" t="s">
        <v>51</v>
      </c>
      <c r="B859" s="72" t="s">
        <v>481</v>
      </c>
      <c r="C859" s="413">
        <v>0</v>
      </c>
    </row>
    <row r="860" spans="1:3" ht="12.75" customHeight="1" x14ac:dyDescent="0.2">
      <c r="A860" s="416" t="s">
        <v>53</v>
      </c>
      <c r="B860" s="422" t="s">
        <v>90</v>
      </c>
      <c r="C860" s="423"/>
    </row>
    <row r="861" spans="1:3" ht="12.75" customHeight="1" x14ac:dyDescent="0.2">
      <c r="A861" s="416" t="s">
        <v>55</v>
      </c>
      <c r="B861" s="424" t="s">
        <v>92</v>
      </c>
      <c r="C861" s="427"/>
    </row>
    <row r="862" spans="1:3" ht="12.75" customHeight="1" thickBot="1" x14ac:dyDescent="0.25">
      <c r="A862" s="420" t="s">
        <v>57</v>
      </c>
      <c r="B862" s="428" t="s">
        <v>94</v>
      </c>
      <c r="C862" s="426"/>
    </row>
    <row r="863" spans="1:3" ht="12.75" customHeight="1" thickBot="1" x14ac:dyDescent="0.25">
      <c r="A863" s="411" t="s">
        <v>59</v>
      </c>
      <c r="B863" s="72" t="s">
        <v>246</v>
      </c>
      <c r="C863" s="421"/>
    </row>
    <row r="864" spans="1:3" ht="12.75" customHeight="1" thickBot="1" x14ac:dyDescent="0.25">
      <c r="A864" s="411" t="s">
        <v>61</v>
      </c>
      <c r="B864" s="72" t="s">
        <v>482</v>
      </c>
      <c r="C864" s="429"/>
    </row>
    <row r="865" spans="1:3" ht="12.75" customHeight="1" thickBot="1" x14ac:dyDescent="0.25">
      <c r="A865" s="411" t="s">
        <v>63</v>
      </c>
      <c r="B865" s="72" t="s">
        <v>483</v>
      </c>
      <c r="C865" s="430">
        <v>0</v>
      </c>
    </row>
    <row r="866" spans="1:3" ht="12.75" customHeight="1" thickBot="1" x14ac:dyDescent="0.25">
      <c r="A866" s="411" t="s">
        <v>196</v>
      </c>
      <c r="B866" s="72" t="s">
        <v>484</v>
      </c>
      <c r="C866" s="430">
        <v>0</v>
      </c>
    </row>
    <row r="867" spans="1:3" ht="12.75" customHeight="1" x14ac:dyDescent="0.2">
      <c r="A867" s="416" t="s">
        <v>66</v>
      </c>
      <c r="B867" s="422" t="s">
        <v>485</v>
      </c>
      <c r="C867" s="423"/>
    </row>
    <row r="868" spans="1:3" ht="12.75" customHeight="1" x14ac:dyDescent="0.2">
      <c r="A868" s="416" t="s">
        <v>68</v>
      </c>
      <c r="B868" s="424" t="s">
        <v>486</v>
      </c>
      <c r="C868" s="427"/>
    </row>
    <row r="869" spans="1:3" ht="12.75" customHeight="1" thickBot="1" x14ac:dyDescent="0.25">
      <c r="A869" s="420" t="s">
        <v>70</v>
      </c>
      <c r="B869" s="428" t="s">
        <v>487</v>
      </c>
      <c r="C869" s="426"/>
    </row>
    <row r="870" spans="1:3" ht="12.75" customHeight="1" thickBot="1" x14ac:dyDescent="0.25">
      <c r="A870" s="442" t="s">
        <v>72</v>
      </c>
      <c r="B870" s="443" t="s">
        <v>488</v>
      </c>
      <c r="C870" s="406">
        <v>0</v>
      </c>
    </row>
    <row r="871" spans="1:3" ht="12.75" customHeight="1" thickBot="1" x14ac:dyDescent="0.25">
      <c r="A871" s="431"/>
      <c r="B871" s="432"/>
      <c r="C871" s="431"/>
    </row>
    <row r="872" spans="1:3" ht="12.75" customHeight="1" thickBot="1" x14ac:dyDescent="0.25">
      <c r="A872" s="451"/>
      <c r="B872" s="452" t="s">
        <v>236</v>
      </c>
      <c r="C872" s="444"/>
    </row>
    <row r="873" spans="1:3" ht="12.75" customHeight="1" thickBot="1" x14ac:dyDescent="0.25">
      <c r="A873" s="411">
        <v>1</v>
      </c>
      <c r="B873" s="72" t="s">
        <v>489</v>
      </c>
      <c r="C873" s="413">
        <v>0</v>
      </c>
    </row>
    <row r="874" spans="1:3" ht="12.75" customHeight="1" x14ac:dyDescent="0.2">
      <c r="A874" s="414" t="s">
        <v>9</v>
      </c>
      <c r="B874" s="73" t="s">
        <v>167</v>
      </c>
      <c r="C874" s="423"/>
    </row>
    <row r="875" spans="1:3" ht="12.75" customHeight="1" x14ac:dyDescent="0.2">
      <c r="A875" s="416" t="s">
        <v>11</v>
      </c>
      <c r="B875" s="66" t="s">
        <v>168</v>
      </c>
      <c r="C875" s="433"/>
    </row>
    <row r="876" spans="1:3" ht="12.75" customHeight="1" x14ac:dyDescent="0.2">
      <c r="A876" s="416" t="s">
        <v>13</v>
      </c>
      <c r="B876" s="66" t="s">
        <v>169</v>
      </c>
      <c r="C876" s="433"/>
    </row>
    <row r="877" spans="1:3" ht="12.75" customHeight="1" x14ac:dyDescent="0.2">
      <c r="A877" s="416" t="s">
        <v>15</v>
      </c>
      <c r="B877" s="66" t="s">
        <v>170</v>
      </c>
      <c r="C877" s="433"/>
    </row>
    <row r="878" spans="1:3" ht="12.75" customHeight="1" thickBot="1" x14ac:dyDescent="0.25">
      <c r="A878" s="420" t="s">
        <v>17</v>
      </c>
      <c r="B878" s="67" t="s">
        <v>171</v>
      </c>
      <c r="C878" s="433"/>
    </row>
    <row r="879" spans="1:3" ht="12.75" customHeight="1" thickBot="1" x14ac:dyDescent="0.25">
      <c r="A879" s="411" t="s">
        <v>19</v>
      </c>
      <c r="B879" s="72" t="s">
        <v>490</v>
      </c>
      <c r="C879" s="413">
        <v>0</v>
      </c>
    </row>
    <row r="880" spans="1:3" ht="12.75" customHeight="1" x14ac:dyDescent="0.2">
      <c r="A880" s="416" t="s">
        <v>21</v>
      </c>
      <c r="B880" s="73" t="s">
        <v>189</v>
      </c>
      <c r="C880" s="423"/>
    </row>
    <row r="881" spans="1:3" ht="12.75" customHeight="1" x14ac:dyDescent="0.2">
      <c r="A881" s="416" t="s">
        <v>23</v>
      </c>
      <c r="B881" s="66" t="s">
        <v>191</v>
      </c>
      <c r="C881" s="433"/>
    </row>
    <row r="882" spans="1:3" ht="12.75" customHeight="1" x14ac:dyDescent="0.2">
      <c r="A882" s="416" t="s">
        <v>25</v>
      </c>
      <c r="B882" s="66" t="s">
        <v>193</v>
      </c>
      <c r="C882" s="433"/>
    </row>
    <row r="883" spans="1:3" ht="12.75" customHeight="1" thickBot="1" x14ac:dyDescent="0.25">
      <c r="A883" s="420" t="s">
        <v>27</v>
      </c>
      <c r="B883" s="434" t="s">
        <v>491</v>
      </c>
      <c r="C883" s="433"/>
    </row>
    <row r="884" spans="1:3" ht="12.75" customHeight="1" thickBot="1" x14ac:dyDescent="0.25">
      <c r="A884" s="411" t="s">
        <v>29</v>
      </c>
      <c r="B884" s="72" t="s">
        <v>492</v>
      </c>
      <c r="C884" s="421"/>
    </row>
    <row r="885" spans="1:3" ht="12.75" customHeight="1" thickBot="1" x14ac:dyDescent="0.25">
      <c r="A885" s="442" t="s">
        <v>31</v>
      </c>
      <c r="B885" s="445" t="s">
        <v>493</v>
      </c>
      <c r="C885" s="406">
        <v>0</v>
      </c>
    </row>
    <row r="886" spans="1:3" ht="12.75" customHeight="1" thickBot="1" x14ac:dyDescent="0.25">
      <c r="A886" s="435"/>
      <c r="B886" s="358"/>
      <c r="C886" s="450">
        <v>0</v>
      </c>
    </row>
    <row r="887" spans="1:3" ht="12.75" customHeight="1" thickBot="1" x14ac:dyDescent="0.25">
      <c r="A887" s="372" t="s">
        <v>458</v>
      </c>
      <c r="B887" s="371"/>
      <c r="C887" s="437"/>
    </row>
    <row r="888" spans="1:3" ht="12.75" customHeight="1" thickBot="1" x14ac:dyDescent="0.25">
      <c r="A888" s="372" t="s">
        <v>459</v>
      </c>
      <c r="B888" s="371"/>
      <c r="C888" s="437"/>
    </row>
    <row r="889" spans="1:3" ht="12.75" customHeight="1" thickBot="1" x14ac:dyDescent="0.25">
      <c r="A889" s="457"/>
      <c r="B889" s="407"/>
      <c r="C889" s="458"/>
    </row>
    <row r="890" spans="1:3" x14ac:dyDescent="0.2">
      <c r="A890" s="740" t="s">
        <v>494</v>
      </c>
      <c r="B890" s="741"/>
      <c r="C890" s="453" t="s">
        <v>465</v>
      </c>
    </row>
    <row r="891" spans="1:3" ht="15" thickBot="1" x14ac:dyDescent="0.25">
      <c r="A891" s="734" t="s">
        <v>453</v>
      </c>
      <c r="B891" s="735"/>
      <c r="C891" s="454" t="s">
        <v>452</v>
      </c>
    </row>
    <row r="892" spans="1:3" ht="12.75" customHeight="1" thickBot="1" x14ac:dyDescent="0.25">
      <c r="A892" s="447"/>
      <c r="B892" s="447"/>
      <c r="C892" s="455" t="s">
        <v>3</v>
      </c>
    </row>
    <row r="893" spans="1:3" ht="12.75" customHeight="1" thickBot="1" x14ac:dyDescent="0.25">
      <c r="A893" s="737" t="s">
        <v>303</v>
      </c>
      <c r="B893" s="409" t="s">
        <v>470</v>
      </c>
      <c r="C893" s="410" t="s">
        <v>454</v>
      </c>
    </row>
    <row r="894" spans="1:3" ht="12.75" customHeight="1" thickBot="1" x14ac:dyDescent="0.25">
      <c r="A894" s="738"/>
      <c r="B894" s="362" t="s">
        <v>6</v>
      </c>
      <c r="C894" s="374" t="s">
        <v>7</v>
      </c>
    </row>
    <row r="895" spans="1:3" ht="12.75" customHeight="1" thickBot="1" x14ac:dyDescent="0.25">
      <c r="A895" s="439"/>
      <c r="B895" s="440" t="s">
        <v>235</v>
      </c>
      <c r="C895" s="456"/>
    </row>
    <row r="896" spans="1:3" ht="12.75" customHeight="1" thickBot="1" x14ac:dyDescent="0.25">
      <c r="A896" s="449">
        <v>1</v>
      </c>
      <c r="B896" s="412" t="s">
        <v>471</v>
      </c>
      <c r="C896" s="413">
        <v>21357844</v>
      </c>
    </row>
    <row r="897" spans="1:3" ht="12.75" customHeight="1" x14ac:dyDescent="0.2">
      <c r="A897" s="416" t="s">
        <v>9</v>
      </c>
      <c r="B897" s="91" t="s">
        <v>67</v>
      </c>
      <c r="C897" s="415"/>
    </row>
    <row r="898" spans="1:3" ht="12.75" customHeight="1" x14ac:dyDescent="0.2">
      <c r="A898" s="416" t="s">
        <v>11</v>
      </c>
      <c r="B898" s="66" t="s">
        <v>69</v>
      </c>
      <c r="C898" s="417">
        <v>15917200</v>
      </c>
    </row>
    <row r="899" spans="1:3" ht="12.75" customHeight="1" x14ac:dyDescent="0.2">
      <c r="A899" s="416" t="s">
        <v>13</v>
      </c>
      <c r="B899" s="66" t="s">
        <v>71</v>
      </c>
      <c r="C899" s="417"/>
    </row>
    <row r="900" spans="1:3" ht="12.75" customHeight="1" x14ac:dyDescent="0.2">
      <c r="A900" s="416" t="s">
        <v>15</v>
      </c>
      <c r="B900" s="66" t="s">
        <v>73</v>
      </c>
      <c r="C900" s="417"/>
    </row>
    <row r="901" spans="1:3" ht="12.75" customHeight="1" x14ac:dyDescent="0.2">
      <c r="A901" s="416" t="s">
        <v>17</v>
      </c>
      <c r="B901" s="66" t="s">
        <v>75</v>
      </c>
      <c r="C901" s="417">
        <v>900000</v>
      </c>
    </row>
    <row r="902" spans="1:3" ht="12.75" customHeight="1" x14ac:dyDescent="0.2">
      <c r="A902" s="416" t="s">
        <v>19</v>
      </c>
      <c r="B902" s="66" t="s">
        <v>472</v>
      </c>
      <c r="C902" s="417">
        <v>4540644</v>
      </c>
    </row>
    <row r="903" spans="1:3" ht="12.75" customHeight="1" x14ac:dyDescent="0.2">
      <c r="A903" s="416" t="s">
        <v>21</v>
      </c>
      <c r="B903" s="74" t="s">
        <v>473</v>
      </c>
      <c r="C903" s="417"/>
    </row>
    <row r="904" spans="1:3" ht="12.75" customHeight="1" x14ac:dyDescent="0.2">
      <c r="A904" s="416" t="s">
        <v>23</v>
      </c>
      <c r="B904" s="66" t="s">
        <v>474</v>
      </c>
      <c r="C904" s="418"/>
    </row>
    <row r="905" spans="1:3" ht="12.75" customHeight="1" x14ac:dyDescent="0.2">
      <c r="A905" s="416" t="s">
        <v>25</v>
      </c>
      <c r="B905" s="66" t="s">
        <v>83</v>
      </c>
      <c r="C905" s="417"/>
    </row>
    <row r="906" spans="1:3" ht="12.75" customHeight="1" x14ac:dyDescent="0.2">
      <c r="A906" s="416" t="s">
        <v>27</v>
      </c>
      <c r="B906" s="66" t="s">
        <v>85</v>
      </c>
      <c r="C906" s="419"/>
    </row>
    <row r="907" spans="1:3" ht="12.75" customHeight="1" thickBot="1" x14ac:dyDescent="0.25">
      <c r="A907" s="420" t="s">
        <v>29</v>
      </c>
      <c r="B907" s="74" t="s">
        <v>87</v>
      </c>
      <c r="C907" s="419"/>
    </row>
    <row r="908" spans="1:3" ht="12.75" customHeight="1" thickBot="1" x14ac:dyDescent="0.25">
      <c r="A908" s="411" t="s">
        <v>31</v>
      </c>
      <c r="B908" s="412" t="s">
        <v>475</v>
      </c>
      <c r="C908" s="413">
        <v>0</v>
      </c>
    </row>
    <row r="909" spans="1:3" ht="12.75" customHeight="1" x14ac:dyDescent="0.2">
      <c r="A909" s="416" t="s">
        <v>33</v>
      </c>
      <c r="B909" s="73" t="s">
        <v>24</v>
      </c>
      <c r="C909" s="417"/>
    </row>
    <row r="910" spans="1:3" ht="12.75" customHeight="1" x14ac:dyDescent="0.2">
      <c r="A910" s="416" t="s">
        <v>35</v>
      </c>
      <c r="B910" s="66" t="s">
        <v>476</v>
      </c>
      <c r="C910" s="417"/>
    </row>
    <row r="911" spans="1:3" ht="12.75" customHeight="1" x14ac:dyDescent="0.2">
      <c r="A911" s="416" t="s">
        <v>181</v>
      </c>
      <c r="B911" s="66" t="s">
        <v>477</v>
      </c>
      <c r="C911" s="417"/>
    </row>
    <row r="912" spans="1:3" ht="12.75" customHeight="1" thickBot="1" x14ac:dyDescent="0.25">
      <c r="A912" s="420" t="s">
        <v>38</v>
      </c>
      <c r="B912" s="67" t="s">
        <v>478</v>
      </c>
      <c r="C912" s="417"/>
    </row>
    <row r="913" spans="1:3" ht="12.75" customHeight="1" thickBot="1" x14ac:dyDescent="0.25">
      <c r="A913" s="411" t="s">
        <v>40</v>
      </c>
      <c r="B913" s="72" t="s">
        <v>243</v>
      </c>
      <c r="C913" s="421"/>
    </row>
    <row r="914" spans="1:3" ht="12.75" customHeight="1" thickBot="1" x14ac:dyDescent="0.25">
      <c r="A914" s="411" t="s">
        <v>42</v>
      </c>
      <c r="B914" s="72" t="s">
        <v>479</v>
      </c>
      <c r="C914" s="413">
        <v>0</v>
      </c>
    </row>
    <row r="915" spans="1:3" ht="12.75" customHeight="1" x14ac:dyDescent="0.2">
      <c r="A915" s="416" t="s">
        <v>44</v>
      </c>
      <c r="B915" s="422" t="s">
        <v>39</v>
      </c>
      <c r="C915" s="423"/>
    </row>
    <row r="916" spans="1:3" ht="12.75" customHeight="1" x14ac:dyDescent="0.2">
      <c r="A916" s="416" t="s">
        <v>46</v>
      </c>
      <c r="B916" s="422" t="s">
        <v>43</v>
      </c>
      <c r="C916" s="417"/>
    </row>
    <row r="917" spans="1:3" ht="12.75" customHeight="1" x14ac:dyDescent="0.2">
      <c r="A917" s="416" t="s">
        <v>48</v>
      </c>
      <c r="B917" s="424" t="s">
        <v>47</v>
      </c>
      <c r="C917" s="417"/>
    </row>
    <row r="918" spans="1:3" ht="12.75" customHeight="1" thickBot="1" x14ac:dyDescent="0.25">
      <c r="A918" s="420" t="s">
        <v>264</v>
      </c>
      <c r="B918" s="425" t="s">
        <v>480</v>
      </c>
      <c r="C918" s="426"/>
    </row>
    <row r="919" spans="1:3" ht="12.75" customHeight="1" thickBot="1" x14ac:dyDescent="0.25">
      <c r="A919" s="411" t="s">
        <v>51</v>
      </c>
      <c r="B919" s="72" t="s">
        <v>481</v>
      </c>
      <c r="C919" s="413">
        <v>0</v>
      </c>
    </row>
    <row r="920" spans="1:3" ht="12.75" customHeight="1" x14ac:dyDescent="0.2">
      <c r="A920" s="416" t="s">
        <v>53</v>
      </c>
      <c r="B920" s="422" t="s">
        <v>90</v>
      </c>
      <c r="C920" s="423"/>
    </row>
    <row r="921" spans="1:3" ht="12.75" customHeight="1" x14ac:dyDescent="0.2">
      <c r="A921" s="416" t="s">
        <v>55</v>
      </c>
      <c r="B921" s="424" t="s">
        <v>92</v>
      </c>
      <c r="C921" s="427"/>
    </row>
    <row r="922" spans="1:3" ht="12.75" customHeight="1" thickBot="1" x14ac:dyDescent="0.25">
      <c r="A922" s="420" t="s">
        <v>57</v>
      </c>
      <c r="B922" s="428" t="s">
        <v>94</v>
      </c>
      <c r="C922" s="426"/>
    </row>
    <row r="923" spans="1:3" ht="12.75" customHeight="1" thickBot="1" x14ac:dyDescent="0.25">
      <c r="A923" s="411" t="s">
        <v>59</v>
      </c>
      <c r="B923" s="72" t="s">
        <v>246</v>
      </c>
      <c r="C923" s="421"/>
    </row>
    <row r="924" spans="1:3" ht="12.75" customHeight="1" thickBot="1" x14ac:dyDescent="0.25">
      <c r="A924" s="411" t="s">
        <v>61</v>
      </c>
      <c r="B924" s="72" t="s">
        <v>482</v>
      </c>
      <c r="C924" s="429"/>
    </row>
    <row r="925" spans="1:3" ht="12.75" customHeight="1" thickBot="1" x14ac:dyDescent="0.25">
      <c r="A925" s="411" t="s">
        <v>63</v>
      </c>
      <c r="B925" s="72" t="s">
        <v>483</v>
      </c>
      <c r="C925" s="430">
        <v>21357844</v>
      </c>
    </row>
    <row r="926" spans="1:3" ht="12.75" customHeight="1" thickBot="1" x14ac:dyDescent="0.25">
      <c r="A926" s="411" t="s">
        <v>196</v>
      </c>
      <c r="B926" s="72" t="s">
        <v>484</v>
      </c>
      <c r="C926" s="430">
        <v>279002116</v>
      </c>
    </row>
    <row r="927" spans="1:3" ht="12.75" customHeight="1" x14ac:dyDescent="0.2">
      <c r="A927" s="416" t="s">
        <v>66</v>
      </c>
      <c r="B927" s="422" t="s">
        <v>485</v>
      </c>
      <c r="C927" s="423">
        <v>2048971</v>
      </c>
    </row>
    <row r="928" spans="1:3" ht="12.75" customHeight="1" x14ac:dyDescent="0.2">
      <c r="A928" s="416" t="s">
        <v>68</v>
      </c>
      <c r="B928" s="424" t="s">
        <v>486</v>
      </c>
      <c r="C928" s="427"/>
    </row>
    <row r="929" spans="1:3" ht="12.75" customHeight="1" thickBot="1" x14ac:dyDescent="0.25">
      <c r="A929" s="420" t="s">
        <v>70</v>
      </c>
      <c r="B929" s="428" t="s">
        <v>487</v>
      </c>
      <c r="C929" s="426">
        <v>276953145</v>
      </c>
    </row>
    <row r="930" spans="1:3" ht="12.75" customHeight="1" thickBot="1" x14ac:dyDescent="0.25">
      <c r="A930" s="442" t="s">
        <v>72</v>
      </c>
      <c r="B930" s="443" t="s">
        <v>488</v>
      </c>
      <c r="C930" s="444">
        <v>300359960</v>
      </c>
    </row>
    <row r="931" spans="1:3" ht="12.75" customHeight="1" thickBot="1" x14ac:dyDescent="0.25">
      <c r="A931" s="431"/>
      <c r="B931" s="432"/>
      <c r="C931" s="431"/>
    </row>
    <row r="932" spans="1:3" ht="12.75" customHeight="1" thickBot="1" x14ac:dyDescent="0.25">
      <c r="A932" s="451"/>
      <c r="B932" s="452" t="s">
        <v>236</v>
      </c>
      <c r="C932" s="444"/>
    </row>
    <row r="933" spans="1:3" ht="12.75" customHeight="1" thickBot="1" x14ac:dyDescent="0.25">
      <c r="A933" s="411">
        <v>1</v>
      </c>
      <c r="B933" s="72" t="s">
        <v>489</v>
      </c>
      <c r="C933" s="413">
        <v>297489760</v>
      </c>
    </row>
    <row r="934" spans="1:3" ht="12.75" customHeight="1" x14ac:dyDescent="0.2">
      <c r="A934" s="414" t="s">
        <v>9</v>
      </c>
      <c r="B934" s="73" t="s">
        <v>167</v>
      </c>
      <c r="C934" s="423">
        <v>155891245</v>
      </c>
    </row>
    <row r="935" spans="1:3" ht="12.75" customHeight="1" x14ac:dyDescent="0.2">
      <c r="A935" s="416" t="s">
        <v>11</v>
      </c>
      <c r="B935" s="66" t="s">
        <v>168</v>
      </c>
      <c r="C935" s="433">
        <v>21985290</v>
      </c>
    </row>
    <row r="936" spans="1:3" ht="12.75" customHeight="1" x14ac:dyDescent="0.2">
      <c r="A936" s="416" t="s">
        <v>13</v>
      </c>
      <c r="B936" s="66" t="s">
        <v>169</v>
      </c>
      <c r="C936" s="433">
        <v>119613225</v>
      </c>
    </row>
    <row r="937" spans="1:3" ht="12.75" customHeight="1" x14ac:dyDescent="0.2">
      <c r="A937" s="416" t="s">
        <v>15</v>
      </c>
      <c r="B937" s="66" t="s">
        <v>170</v>
      </c>
      <c r="C937" s="433"/>
    </row>
    <row r="938" spans="1:3" ht="12.75" customHeight="1" thickBot="1" x14ac:dyDescent="0.25">
      <c r="A938" s="420" t="s">
        <v>17</v>
      </c>
      <c r="B938" s="67" t="s">
        <v>171</v>
      </c>
      <c r="C938" s="433"/>
    </row>
    <row r="939" spans="1:3" ht="12.75" customHeight="1" thickBot="1" x14ac:dyDescent="0.25">
      <c r="A939" s="411" t="s">
        <v>19</v>
      </c>
      <c r="B939" s="72" t="s">
        <v>490</v>
      </c>
      <c r="C939" s="413">
        <v>2870200</v>
      </c>
    </row>
    <row r="940" spans="1:3" ht="12.75" customHeight="1" x14ac:dyDescent="0.2">
      <c r="A940" s="416" t="s">
        <v>21</v>
      </c>
      <c r="B940" s="73" t="s">
        <v>189</v>
      </c>
      <c r="C940" s="423">
        <v>2870200</v>
      </c>
    </row>
    <row r="941" spans="1:3" ht="12.75" customHeight="1" x14ac:dyDescent="0.2">
      <c r="A941" s="416" t="s">
        <v>23</v>
      </c>
      <c r="B941" s="66" t="s">
        <v>191</v>
      </c>
      <c r="C941" s="433"/>
    </row>
    <row r="942" spans="1:3" ht="12.75" customHeight="1" x14ac:dyDescent="0.2">
      <c r="A942" s="416" t="s">
        <v>25</v>
      </c>
      <c r="B942" s="66" t="s">
        <v>193</v>
      </c>
      <c r="C942" s="433"/>
    </row>
    <row r="943" spans="1:3" ht="12.75" customHeight="1" thickBot="1" x14ac:dyDescent="0.25">
      <c r="A943" s="420" t="s">
        <v>27</v>
      </c>
      <c r="B943" s="434" t="s">
        <v>491</v>
      </c>
      <c r="C943" s="433"/>
    </row>
    <row r="944" spans="1:3" ht="12.75" customHeight="1" thickBot="1" x14ac:dyDescent="0.25">
      <c r="A944" s="411" t="s">
        <v>29</v>
      </c>
      <c r="B944" s="72" t="s">
        <v>492</v>
      </c>
      <c r="C944" s="421"/>
    </row>
    <row r="945" spans="1:3" ht="12.75" customHeight="1" thickBot="1" x14ac:dyDescent="0.25">
      <c r="A945" s="442" t="s">
        <v>31</v>
      </c>
      <c r="B945" s="445" t="s">
        <v>493</v>
      </c>
      <c r="C945" s="446">
        <v>300359960</v>
      </c>
    </row>
    <row r="946" spans="1:3" ht="12.75" customHeight="1" thickBot="1" x14ac:dyDescent="0.25">
      <c r="A946" s="435"/>
      <c r="B946" s="358"/>
      <c r="C946" s="450">
        <v>0</v>
      </c>
    </row>
    <row r="947" spans="1:3" ht="12.75" customHeight="1" thickBot="1" x14ac:dyDescent="0.25">
      <c r="A947" s="372" t="s">
        <v>458</v>
      </c>
      <c r="B947" s="371"/>
      <c r="C947" s="437">
        <v>19</v>
      </c>
    </row>
    <row r="948" spans="1:3" ht="12.75" customHeight="1" thickBot="1" x14ac:dyDescent="0.25">
      <c r="A948" s="372" t="s">
        <v>459</v>
      </c>
      <c r="B948" s="371"/>
      <c r="C948" s="437">
        <v>0</v>
      </c>
    </row>
    <row r="949" spans="1:3" ht="12.75" customHeight="1" thickBot="1" x14ac:dyDescent="0.25"/>
    <row r="950" spans="1:3" ht="14.25" x14ac:dyDescent="0.2">
      <c r="A950" s="739" t="s">
        <v>494</v>
      </c>
      <c r="B950" s="736"/>
      <c r="C950" s="453" t="s">
        <v>465</v>
      </c>
    </row>
    <row r="951" spans="1:3" ht="15" thickBot="1" x14ac:dyDescent="0.25">
      <c r="A951" s="734" t="s">
        <v>463</v>
      </c>
      <c r="B951" s="735"/>
      <c r="C951" s="454" t="s">
        <v>462</v>
      </c>
    </row>
    <row r="952" spans="1:3" ht="12.75" customHeight="1" thickBot="1" x14ac:dyDescent="0.25">
      <c r="A952" s="447"/>
      <c r="B952" s="447"/>
      <c r="C952" s="455" t="s">
        <v>3</v>
      </c>
    </row>
    <row r="953" spans="1:3" ht="12.75" customHeight="1" thickBot="1" x14ac:dyDescent="0.25">
      <c r="A953" s="737" t="s">
        <v>303</v>
      </c>
      <c r="B953" s="409" t="s">
        <v>470</v>
      </c>
      <c r="C953" s="410" t="s">
        <v>454</v>
      </c>
    </row>
    <row r="954" spans="1:3" ht="12.75" customHeight="1" thickBot="1" x14ac:dyDescent="0.25">
      <c r="A954" s="738"/>
      <c r="B954" s="362" t="s">
        <v>6</v>
      </c>
      <c r="C954" s="374" t="s">
        <v>7</v>
      </c>
    </row>
    <row r="955" spans="1:3" ht="12.75" customHeight="1" thickBot="1" x14ac:dyDescent="0.25">
      <c r="A955" s="439"/>
      <c r="B955" s="440" t="s">
        <v>235</v>
      </c>
      <c r="C955" s="456"/>
    </row>
    <row r="956" spans="1:3" ht="12.75" customHeight="1" thickBot="1" x14ac:dyDescent="0.25">
      <c r="A956" s="449">
        <v>1</v>
      </c>
      <c r="B956" s="412" t="s">
        <v>471</v>
      </c>
      <c r="C956" s="413">
        <v>21357844</v>
      </c>
    </row>
    <row r="957" spans="1:3" ht="12.75" customHeight="1" x14ac:dyDescent="0.2">
      <c r="A957" s="416" t="s">
        <v>9</v>
      </c>
      <c r="B957" s="91" t="s">
        <v>67</v>
      </c>
      <c r="C957" s="415">
        <v>0</v>
      </c>
    </row>
    <row r="958" spans="1:3" ht="12.75" customHeight="1" x14ac:dyDescent="0.2">
      <c r="A958" s="416" t="s">
        <v>11</v>
      </c>
      <c r="B958" s="66" t="s">
        <v>69</v>
      </c>
      <c r="C958" s="417">
        <v>15917200</v>
      </c>
    </row>
    <row r="959" spans="1:3" ht="12.75" customHeight="1" x14ac:dyDescent="0.2">
      <c r="A959" s="416" t="s">
        <v>13</v>
      </c>
      <c r="B959" s="66" t="s">
        <v>71</v>
      </c>
      <c r="C959" s="417">
        <v>0</v>
      </c>
    </row>
    <row r="960" spans="1:3" ht="12.75" customHeight="1" x14ac:dyDescent="0.2">
      <c r="A960" s="416" t="s">
        <v>15</v>
      </c>
      <c r="B960" s="66" t="s">
        <v>73</v>
      </c>
      <c r="C960" s="417">
        <v>0</v>
      </c>
    </row>
    <row r="961" spans="1:3" ht="12.75" customHeight="1" x14ac:dyDescent="0.2">
      <c r="A961" s="416" t="s">
        <v>17</v>
      </c>
      <c r="B961" s="66" t="s">
        <v>75</v>
      </c>
      <c r="C961" s="417">
        <v>900000</v>
      </c>
    </row>
    <row r="962" spans="1:3" ht="12.75" customHeight="1" x14ac:dyDescent="0.2">
      <c r="A962" s="416" t="s">
        <v>19</v>
      </c>
      <c r="B962" s="66" t="s">
        <v>472</v>
      </c>
      <c r="C962" s="417">
        <v>4540644</v>
      </c>
    </row>
    <row r="963" spans="1:3" ht="12.75" customHeight="1" x14ac:dyDescent="0.2">
      <c r="A963" s="416" t="s">
        <v>21</v>
      </c>
      <c r="B963" s="74" t="s">
        <v>473</v>
      </c>
      <c r="C963" s="417">
        <v>0</v>
      </c>
    </row>
    <row r="964" spans="1:3" ht="12.75" customHeight="1" x14ac:dyDescent="0.2">
      <c r="A964" s="416" t="s">
        <v>23</v>
      </c>
      <c r="B964" s="66" t="s">
        <v>474</v>
      </c>
      <c r="C964" s="418">
        <v>0</v>
      </c>
    </row>
    <row r="965" spans="1:3" ht="12.75" customHeight="1" x14ac:dyDescent="0.2">
      <c r="A965" s="416" t="s">
        <v>25</v>
      </c>
      <c r="B965" s="66" t="s">
        <v>83</v>
      </c>
      <c r="C965" s="417">
        <v>0</v>
      </c>
    </row>
    <row r="966" spans="1:3" ht="12.75" customHeight="1" x14ac:dyDescent="0.2">
      <c r="A966" s="416" t="s">
        <v>27</v>
      </c>
      <c r="B966" s="66" t="s">
        <v>85</v>
      </c>
      <c r="C966" s="419">
        <v>0</v>
      </c>
    </row>
    <row r="967" spans="1:3" ht="12.75" customHeight="1" thickBot="1" x14ac:dyDescent="0.25">
      <c r="A967" s="420" t="s">
        <v>29</v>
      </c>
      <c r="B967" s="74" t="s">
        <v>87</v>
      </c>
      <c r="C967" s="419">
        <v>0</v>
      </c>
    </row>
    <row r="968" spans="1:3" ht="12.75" customHeight="1" thickBot="1" x14ac:dyDescent="0.25">
      <c r="A968" s="411" t="s">
        <v>31</v>
      </c>
      <c r="B968" s="412" t="s">
        <v>475</v>
      </c>
      <c r="C968" s="413">
        <v>0</v>
      </c>
    </row>
    <row r="969" spans="1:3" ht="12.75" customHeight="1" x14ac:dyDescent="0.2">
      <c r="A969" s="416" t="s">
        <v>33</v>
      </c>
      <c r="B969" s="73" t="s">
        <v>24</v>
      </c>
      <c r="C969" s="417">
        <v>0</v>
      </c>
    </row>
    <row r="970" spans="1:3" ht="12.75" customHeight="1" x14ac:dyDescent="0.2">
      <c r="A970" s="416" t="s">
        <v>35</v>
      </c>
      <c r="B970" s="66" t="s">
        <v>476</v>
      </c>
      <c r="C970" s="417">
        <v>0</v>
      </c>
    </row>
    <row r="971" spans="1:3" ht="12.75" customHeight="1" x14ac:dyDescent="0.2">
      <c r="A971" s="416" t="s">
        <v>181</v>
      </c>
      <c r="B971" s="66" t="s">
        <v>477</v>
      </c>
      <c r="C971" s="417">
        <v>0</v>
      </c>
    </row>
    <row r="972" spans="1:3" ht="12.75" customHeight="1" thickBot="1" x14ac:dyDescent="0.25">
      <c r="A972" s="420" t="s">
        <v>38</v>
      </c>
      <c r="B972" s="67" t="s">
        <v>478</v>
      </c>
      <c r="C972" s="417">
        <v>0</v>
      </c>
    </row>
    <row r="973" spans="1:3" ht="12.75" customHeight="1" thickBot="1" x14ac:dyDescent="0.25">
      <c r="A973" s="411" t="s">
        <v>40</v>
      </c>
      <c r="B973" s="72" t="s">
        <v>243</v>
      </c>
      <c r="C973" s="421">
        <v>0</v>
      </c>
    </row>
    <row r="974" spans="1:3" ht="12.75" customHeight="1" thickBot="1" x14ac:dyDescent="0.25">
      <c r="A974" s="411" t="s">
        <v>42</v>
      </c>
      <c r="B974" s="72" t="s">
        <v>479</v>
      </c>
      <c r="C974" s="413">
        <v>0</v>
      </c>
    </row>
    <row r="975" spans="1:3" ht="12.75" customHeight="1" x14ac:dyDescent="0.2">
      <c r="A975" s="416" t="s">
        <v>44</v>
      </c>
      <c r="B975" s="422" t="s">
        <v>39</v>
      </c>
      <c r="C975" s="423">
        <v>0</v>
      </c>
    </row>
    <row r="976" spans="1:3" ht="12.75" customHeight="1" x14ac:dyDescent="0.2">
      <c r="A976" s="416" t="s">
        <v>46</v>
      </c>
      <c r="B976" s="422" t="s">
        <v>43</v>
      </c>
      <c r="C976" s="417">
        <v>0</v>
      </c>
    </row>
    <row r="977" spans="1:3" ht="12.75" customHeight="1" x14ac:dyDescent="0.2">
      <c r="A977" s="416" t="s">
        <v>48</v>
      </c>
      <c r="B977" s="424" t="s">
        <v>47</v>
      </c>
      <c r="C977" s="417">
        <v>0</v>
      </c>
    </row>
    <row r="978" spans="1:3" ht="12.75" customHeight="1" thickBot="1" x14ac:dyDescent="0.25">
      <c r="A978" s="420" t="s">
        <v>264</v>
      </c>
      <c r="B978" s="425" t="s">
        <v>480</v>
      </c>
      <c r="C978" s="426">
        <v>0</v>
      </c>
    </row>
    <row r="979" spans="1:3" ht="12.75" customHeight="1" thickBot="1" x14ac:dyDescent="0.25">
      <c r="A979" s="411" t="s">
        <v>51</v>
      </c>
      <c r="B979" s="72" t="s">
        <v>481</v>
      </c>
      <c r="C979" s="413">
        <v>0</v>
      </c>
    </row>
    <row r="980" spans="1:3" ht="12.75" customHeight="1" x14ac:dyDescent="0.2">
      <c r="A980" s="416" t="s">
        <v>53</v>
      </c>
      <c r="B980" s="422" t="s">
        <v>90</v>
      </c>
      <c r="C980" s="423">
        <v>0</v>
      </c>
    </row>
    <row r="981" spans="1:3" ht="12.75" customHeight="1" x14ac:dyDescent="0.2">
      <c r="A981" s="416" t="s">
        <v>55</v>
      </c>
      <c r="B981" s="424" t="s">
        <v>92</v>
      </c>
      <c r="C981" s="427">
        <v>0</v>
      </c>
    </row>
    <row r="982" spans="1:3" ht="12.75" customHeight="1" thickBot="1" x14ac:dyDescent="0.25">
      <c r="A982" s="420" t="s">
        <v>57</v>
      </c>
      <c r="B982" s="428" t="s">
        <v>94</v>
      </c>
      <c r="C982" s="426">
        <v>0</v>
      </c>
    </row>
    <row r="983" spans="1:3" ht="12.75" customHeight="1" thickBot="1" x14ac:dyDescent="0.25">
      <c r="A983" s="411" t="s">
        <v>59</v>
      </c>
      <c r="B983" s="72" t="s">
        <v>246</v>
      </c>
      <c r="C983" s="421">
        <v>0</v>
      </c>
    </row>
    <row r="984" spans="1:3" ht="12.75" customHeight="1" thickBot="1" x14ac:dyDescent="0.25">
      <c r="A984" s="411" t="s">
        <v>61</v>
      </c>
      <c r="B984" s="72" t="s">
        <v>482</v>
      </c>
      <c r="C984" s="429">
        <v>0</v>
      </c>
    </row>
    <row r="985" spans="1:3" ht="12.75" customHeight="1" thickBot="1" x14ac:dyDescent="0.25">
      <c r="A985" s="411" t="s">
        <v>63</v>
      </c>
      <c r="B985" s="72" t="s">
        <v>483</v>
      </c>
      <c r="C985" s="430">
        <v>21357844</v>
      </c>
    </row>
    <row r="986" spans="1:3" ht="12.75" customHeight="1" thickBot="1" x14ac:dyDescent="0.25">
      <c r="A986" s="411" t="s">
        <v>196</v>
      </c>
      <c r="B986" s="72" t="s">
        <v>484</v>
      </c>
      <c r="C986" s="430">
        <v>279002116</v>
      </c>
    </row>
    <row r="987" spans="1:3" ht="12.75" customHeight="1" x14ac:dyDescent="0.2">
      <c r="A987" s="416" t="s">
        <v>66</v>
      </c>
      <c r="B987" s="422" t="s">
        <v>485</v>
      </c>
      <c r="C987" s="423">
        <v>2048971</v>
      </c>
    </row>
    <row r="988" spans="1:3" ht="12.75" customHeight="1" x14ac:dyDescent="0.2">
      <c r="A988" s="416" t="s">
        <v>68</v>
      </c>
      <c r="B988" s="424" t="s">
        <v>486</v>
      </c>
      <c r="C988" s="427">
        <v>0</v>
      </c>
    </row>
    <row r="989" spans="1:3" ht="12.75" customHeight="1" thickBot="1" x14ac:dyDescent="0.25">
      <c r="A989" s="420" t="s">
        <v>70</v>
      </c>
      <c r="B989" s="428" t="s">
        <v>487</v>
      </c>
      <c r="C989" s="426">
        <v>276953145</v>
      </c>
    </row>
    <row r="990" spans="1:3" ht="12.75" customHeight="1" thickBot="1" x14ac:dyDescent="0.25">
      <c r="A990" s="442" t="s">
        <v>72</v>
      </c>
      <c r="B990" s="443" t="s">
        <v>488</v>
      </c>
      <c r="C990" s="444">
        <v>300359960</v>
      </c>
    </row>
    <row r="991" spans="1:3" ht="12.75" customHeight="1" thickBot="1" x14ac:dyDescent="0.25">
      <c r="A991" s="431"/>
      <c r="B991" s="432"/>
      <c r="C991" s="431"/>
    </row>
    <row r="992" spans="1:3" ht="12.75" customHeight="1" thickBot="1" x14ac:dyDescent="0.25">
      <c r="A992" s="451"/>
      <c r="B992" s="452" t="s">
        <v>236</v>
      </c>
      <c r="C992" s="444"/>
    </row>
    <row r="993" spans="1:3" ht="12.75" customHeight="1" thickBot="1" x14ac:dyDescent="0.25">
      <c r="A993" s="411">
        <v>1</v>
      </c>
      <c r="B993" s="72" t="s">
        <v>489</v>
      </c>
      <c r="C993" s="413">
        <v>297489760</v>
      </c>
    </row>
    <row r="994" spans="1:3" ht="12.75" customHeight="1" x14ac:dyDescent="0.2">
      <c r="A994" s="414" t="s">
        <v>9</v>
      </c>
      <c r="B994" s="73" t="s">
        <v>167</v>
      </c>
      <c r="C994" s="423">
        <v>155891245</v>
      </c>
    </row>
    <row r="995" spans="1:3" ht="12.75" customHeight="1" x14ac:dyDescent="0.2">
      <c r="A995" s="416" t="s">
        <v>11</v>
      </c>
      <c r="B995" s="66" t="s">
        <v>168</v>
      </c>
      <c r="C995" s="433">
        <v>21985290</v>
      </c>
    </row>
    <row r="996" spans="1:3" ht="12.75" customHeight="1" x14ac:dyDescent="0.2">
      <c r="A996" s="416" t="s">
        <v>13</v>
      </c>
      <c r="B996" s="66" t="s">
        <v>169</v>
      </c>
      <c r="C996" s="433">
        <v>119613225</v>
      </c>
    </row>
    <row r="997" spans="1:3" ht="12.75" customHeight="1" x14ac:dyDescent="0.2">
      <c r="A997" s="416" t="s">
        <v>15</v>
      </c>
      <c r="B997" s="66" t="s">
        <v>170</v>
      </c>
      <c r="C997" s="433">
        <v>0</v>
      </c>
    </row>
    <row r="998" spans="1:3" ht="12.75" customHeight="1" thickBot="1" x14ac:dyDescent="0.25">
      <c r="A998" s="420" t="s">
        <v>17</v>
      </c>
      <c r="B998" s="67" t="s">
        <v>171</v>
      </c>
      <c r="C998" s="433">
        <v>0</v>
      </c>
    </row>
    <row r="999" spans="1:3" ht="12.75" customHeight="1" thickBot="1" x14ac:dyDescent="0.25">
      <c r="A999" s="411" t="s">
        <v>19</v>
      </c>
      <c r="B999" s="72" t="s">
        <v>490</v>
      </c>
      <c r="C999" s="413">
        <v>2870200</v>
      </c>
    </row>
    <row r="1000" spans="1:3" ht="12.75" customHeight="1" x14ac:dyDescent="0.2">
      <c r="A1000" s="416" t="s">
        <v>21</v>
      </c>
      <c r="B1000" s="73" t="s">
        <v>189</v>
      </c>
      <c r="C1000" s="423">
        <v>2870200</v>
      </c>
    </row>
    <row r="1001" spans="1:3" ht="12.75" customHeight="1" x14ac:dyDescent="0.2">
      <c r="A1001" s="416" t="s">
        <v>23</v>
      </c>
      <c r="B1001" s="66" t="s">
        <v>191</v>
      </c>
      <c r="C1001" s="433">
        <v>0</v>
      </c>
    </row>
    <row r="1002" spans="1:3" ht="12.75" customHeight="1" x14ac:dyDescent="0.2">
      <c r="A1002" s="416" t="s">
        <v>25</v>
      </c>
      <c r="B1002" s="66" t="s">
        <v>193</v>
      </c>
      <c r="C1002" s="433">
        <v>0</v>
      </c>
    </row>
    <row r="1003" spans="1:3" ht="12.75" customHeight="1" thickBot="1" x14ac:dyDescent="0.25">
      <c r="A1003" s="420" t="s">
        <v>27</v>
      </c>
      <c r="B1003" s="434" t="s">
        <v>491</v>
      </c>
      <c r="C1003" s="433">
        <v>0</v>
      </c>
    </row>
    <row r="1004" spans="1:3" ht="12.75" customHeight="1" thickBot="1" x14ac:dyDescent="0.25">
      <c r="A1004" s="411" t="s">
        <v>29</v>
      </c>
      <c r="B1004" s="72" t="s">
        <v>492</v>
      </c>
      <c r="C1004" s="421"/>
    </row>
    <row r="1005" spans="1:3" ht="12.75" customHeight="1" thickBot="1" x14ac:dyDescent="0.25">
      <c r="A1005" s="442" t="s">
        <v>31</v>
      </c>
      <c r="B1005" s="445" t="s">
        <v>493</v>
      </c>
      <c r="C1005" s="446">
        <v>300359960</v>
      </c>
    </row>
    <row r="1006" spans="1:3" ht="12.75" customHeight="1" thickBot="1" x14ac:dyDescent="0.25">
      <c r="A1006" s="435"/>
      <c r="B1006" s="358"/>
      <c r="C1006" s="450">
        <v>0</v>
      </c>
    </row>
    <row r="1007" spans="1:3" ht="12.75" customHeight="1" thickBot="1" x14ac:dyDescent="0.25">
      <c r="A1007" s="372" t="s">
        <v>458</v>
      </c>
      <c r="B1007" s="371"/>
      <c r="C1007" s="437">
        <v>19</v>
      </c>
    </row>
    <row r="1008" spans="1:3" ht="12.75" customHeight="1" thickBot="1" x14ac:dyDescent="0.25">
      <c r="A1008" s="372" t="s">
        <v>459</v>
      </c>
      <c r="B1008" s="371"/>
      <c r="C1008" s="437">
        <v>0</v>
      </c>
    </row>
    <row r="1009" spans="1:3" ht="12.75" customHeight="1" thickBot="1" x14ac:dyDescent="0.25"/>
    <row r="1010" spans="1:3" ht="14.25" x14ac:dyDescent="0.2">
      <c r="A1010" s="739" t="s">
        <v>494</v>
      </c>
      <c r="B1010" s="736"/>
      <c r="C1010" s="453" t="s">
        <v>465</v>
      </c>
    </row>
    <row r="1011" spans="1:3" ht="15" thickBot="1" x14ac:dyDescent="0.25">
      <c r="A1011" s="734" t="s">
        <v>464</v>
      </c>
      <c r="B1011" s="735"/>
      <c r="C1011" s="454" t="s">
        <v>465</v>
      </c>
    </row>
    <row r="1012" spans="1:3" ht="12.75" customHeight="1" thickBot="1" x14ac:dyDescent="0.25">
      <c r="A1012" s="447"/>
      <c r="B1012" s="447"/>
      <c r="C1012" s="455" t="s">
        <v>3</v>
      </c>
    </row>
    <row r="1013" spans="1:3" ht="12.75" customHeight="1" thickBot="1" x14ac:dyDescent="0.25">
      <c r="A1013" s="737" t="s">
        <v>303</v>
      </c>
      <c r="B1013" s="409" t="s">
        <v>470</v>
      </c>
      <c r="C1013" s="410" t="s">
        <v>454</v>
      </c>
    </row>
    <row r="1014" spans="1:3" ht="12.75" customHeight="1" thickBot="1" x14ac:dyDescent="0.25">
      <c r="A1014" s="738"/>
      <c r="B1014" s="362" t="s">
        <v>6</v>
      </c>
      <c r="C1014" s="374" t="s">
        <v>7</v>
      </c>
    </row>
    <row r="1015" spans="1:3" ht="12.75" customHeight="1" thickBot="1" x14ac:dyDescent="0.25">
      <c r="A1015" s="439"/>
      <c r="B1015" s="440" t="s">
        <v>235</v>
      </c>
      <c r="C1015" s="456"/>
    </row>
    <row r="1016" spans="1:3" ht="12.75" customHeight="1" thickBot="1" x14ac:dyDescent="0.25">
      <c r="A1016" s="449">
        <v>1</v>
      </c>
      <c r="B1016" s="412" t="s">
        <v>471</v>
      </c>
      <c r="C1016" s="413">
        <v>0</v>
      </c>
    </row>
    <row r="1017" spans="1:3" ht="12.75" customHeight="1" x14ac:dyDescent="0.2">
      <c r="A1017" s="416" t="s">
        <v>9</v>
      </c>
      <c r="B1017" s="91" t="s">
        <v>67</v>
      </c>
      <c r="C1017" s="415"/>
    </row>
    <row r="1018" spans="1:3" ht="12.75" customHeight="1" x14ac:dyDescent="0.2">
      <c r="A1018" s="416" t="s">
        <v>11</v>
      </c>
      <c r="B1018" s="66" t="s">
        <v>69</v>
      </c>
      <c r="C1018" s="417"/>
    </row>
    <row r="1019" spans="1:3" ht="12.75" customHeight="1" x14ac:dyDescent="0.2">
      <c r="A1019" s="416" t="s">
        <v>13</v>
      </c>
      <c r="B1019" s="66" t="s">
        <v>71</v>
      </c>
      <c r="C1019" s="417"/>
    </row>
    <row r="1020" spans="1:3" ht="12.75" customHeight="1" x14ac:dyDescent="0.2">
      <c r="A1020" s="416" t="s">
        <v>15</v>
      </c>
      <c r="B1020" s="66" t="s">
        <v>73</v>
      </c>
      <c r="C1020" s="417"/>
    </row>
    <row r="1021" spans="1:3" ht="12.75" customHeight="1" x14ac:dyDescent="0.2">
      <c r="A1021" s="416" t="s">
        <v>17</v>
      </c>
      <c r="B1021" s="66" t="s">
        <v>75</v>
      </c>
      <c r="C1021" s="417"/>
    </row>
    <row r="1022" spans="1:3" ht="12.75" customHeight="1" x14ac:dyDescent="0.2">
      <c r="A1022" s="416" t="s">
        <v>19</v>
      </c>
      <c r="B1022" s="66" t="s">
        <v>472</v>
      </c>
      <c r="C1022" s="417"/>
    </row>
    <row r="1023" spans="1:3" ht="12.75" customHeight="1" x14ac:dyDescent="0.2">
      <c r="A1023" s="416" t="s">
        <v>21</v>
      </c>
      <c r="B1023" s="74" t="s">
        <v>473</v>
      </c>
      <c r="C1023" s="417"/>
    </row>
    <row r="1024" spans="1:3" ht="12.75" customHeight="1" x14ac:dyDescent="0.2">
      <c r="A1024" s="416" t="s">
        <v>23</v>
      </c>
      <c r="B1024" s="66" t="s">
        <v>474</v>
      </c>
      <c r="C1024" s="418"/>
    </row>
    <row r="1025" spans="1:3" ht="12.75" customHeight="1" x14ac:dyDescent="0.2">
      <c r="A1025" s="416" t="s">
        <v>25</v>
      </c>
      <c r="B1025" s="66" t="s">
        <v>83</v>
      </c>
      <c r="C1025" s="417"/>
    </row>
    <row r="1026" spans="1:3" ht="12.75" customHeight="1" x14ac:dyDescent="0.2">
      <c r="A1026" s="416" t="s">
        <v>27</v>
      </c>
      <c r="B1026" s="66" t="s">
        <v>85</v>
      </c>
      <c r="C1026" s="419"/>
    </row>
    <row r="1027" spans="1:3" ht="12.75" customHeight="1" thickBot="1" x14ac:dyDescent="0.25">
      <c r="A1027" s="420" t="s">
        <v>29</v>
      </c>
      <c r="B1027" s="74" t="s">
        <v>87</v>
      </c>
      <c r="C1027" s="419"/>
    </row>
    <row r="1028" spans="1:3" ht="12.75" customHeight="1" thickBot="1" x14ac:dyDescent="0.25">
      <c r="A1028" s="411" t="s">
        <v>31</v>
      </c>
      <c r="B1028" s="412" t="s">
        <v>475</v>
      </c>
      <c r="C1028" s="413">
        <v>0</v>
      </c>
    </row>
    <row r="1029" spans="1:3" ht="12.75" customHeight="1" x14ac:dyDescent="0.2">
      <c r="A1029" s="416" t="s">
        <v>33</v>
      </c>
      <c r="B1029" s="73" t="s">
        <v>24</v>
      </c>
      <c r="C1029" s="417"/>
    </row>
    <row r="1030" spans="1:3" ht="12.75" customHeight="1" x14ac:dyDescent="0.2">
      <c r="A1030" s="416" t="s">
        <v>35</v>
      </c>
      <c r="B1030" s="66" t="s">
        <v>476</v>
      </c>
      <c r="C1030" s="417"/>
    </row>
    <row r="1031" spans="1:3" ht="12.75" customHeight="1" x14ac:dyDescent="0.2">
      <c r="A1031" s="416" t="s">
        <v>181</v>
      </c>
      <c r="B1031" s="66" t="s">
        <v>477</v>
      </c>
      <c r="C1031" s="417"/>
    </row>
    <row r="1032" spans="1:3" ht="12.75" customHeight="1" thickBot="1" x14ac:dyDescent="0.25">
      <c r="A1032" s="420" t="s">
        <v>38</v>
      </c>
      <c r="B1032" s="67" t="s">
        <v>478</v>
      </c>
      <c r="C1032" s="417"/>
    </row>
    <row r="1033" spans="1:3" ht="12.75" customHeight="1" thickBot="1" x14ac:dyDescent="0.25">
      <c r="A1033" s="411" t="s">
        <v>40</v>
      </c>
      <c r="B1033" s="72" t="s">
        <v>243</v>
      </c>
      <c r="C1033" s="421"/>
    </row>
    <row r="1034" spans="1:3" ht="12.75" customHeight="1" thickBot="1" x14ac:dyDescent="0.25">
      <c r="A1034" s="411" t="s">
        <v>42</v>
      </c>
      <c r="B1034" s="72" t="s">
        <v>479</v>
      </c>
      <c r="C1034" s="413">
        <v>0</v>
      </c>
    </row>
    <row r="1035" spans="1:3" ht="12.75" customHeight="1" x14ac:dyDescent="0.2">
      <c r="A1035" s="416" t="s">
        <v>44</v>
      </c>
      <c r="B1035" s="422" t="s">
        <v>39</v>
      </c>
      <c r="C1035" s="423"/>
    </row>
    <row r="1036" spans="1:3" ht="12.75" customHeight="1" x14ac:dyDescent="0.2">
      <c r="A1036" s="416" t="s">
        <v>46</v>
      </c>
      <c r="B1036" s="422" t="s">
        <v>43</v>
      </c>
      <c r="C1036" s="417"/>
    </row>
    <row r="1037" spans="1:3" ht="12.75" customHeight="1" x14ac:dyDescent="0.2">
      <c r="A1037" s="416" t="s">
        <v>48</v>
      </c>
      <c r="B1037" s="424" t="s">
        <v>47</v>
      </c>
      <c r="C1037" s="417"/>
    </row>
    <row r="1038" spans="1:3" ht="12.75" customHeight="1" thickBot="1" x14ac:dyDescent="0.25">
      <c r="A1038" s="420" t="s">
        <v>264</v>
      </c>
      <c r="B1038" s="425" t="s">
        <v>480</v>
      </c>
      <c r="C1038" s="426"/>
    </row>
    <row r="1039" spans="1:3" ht="12.75" customHeight="1" thickBot="1" x14ac:dyDescent="0.25">
      <c r="A1039" s="411" t="s">
        <v>51</v>
      </c>
      <c r="B1039" s="72" t="s">
        <v>481</v>
      </c>
      <c r="C1039" s="413">
        <v>0</v>
      </c>
    </row>
    <row r="1040" spans="1:3" ht="12.75" customHeight="1" x14ac:dyDescent="0.2">
      <c r="A1040" s="416" t="s">
        <v>53</v>
      </c>
      <c r="B1040" s="422" t="s">
        <v>90</v>
      </c>
      <c r="C1040" s="423"/>
    </row>
    <row r="1041" spans="1:3" ht="12.75" customHeight="1" x14ac:dyDescent="0.2">
      <c r="A1041" s="416" t="s">
        <v>55</v>
      </c>
      <c r="B1041" s="424" t="s">
        <v>92</v>
      </c>
      <c r="C1041" s="427"/>
    </row>
    <row r="1042" spans="1:3" ht="12.75" customHeight="1" thickBot="1" x14ac:dyDescent="0.25">
      <c r="A1042" s="420" t="s">
        <v>57</v>
      </c>
      <c r="B1042" s="428" t="s">
        <v>94</v>
      </c>
      <c r="C1042" s="426"/>
    </row>
    <row r="1043" spans="1:3" ht="12.75" customHeight="1" thickBot="1" x14ac:dyDescent="0.25">
      <c r="A1043" s="411" t="s">
        <v>59</v>
      </c>
      <c r="B1043" s="72" t="s">
        <v>246</v>
      </c>
      <c r="C1043" s="421"/>
    </row>
    <row r="1044" spans="1:3" ht="12.75" customHeight="1" thickBot="1" x14ac:dyDescent="0.25">
      <c r="A1044" s="411" t="s">
        <v>61</v>
      </c>
      <c r="B1044" s="72" t="s">
        <v>482</v>
      </c>
      <c r="C1044" s="429"/>
    </row>
    <row r="1045" spans="1:3" ht="12.75" customHeight="1" thickBot="1" x14ac:dyDescent="0.25">
      <c r="A1045" s="411" t="s">
        <v>63</v>
      </c>
      <c r="B1045" s="72" t="s">
        <v>483</v>
      </c>
      <c r="C1045" s="430">
        <v>0</v>
      </c>
    </row>
    <row r="1046" spans="1:3" ht="12.75" customHeight="1" thickBot="1" x14ac:dyDescent="0.25">
      <c r="A1046" s="411" t="s">
        <v>196</v>
      </c>
      <c r="B1046" s="72" t="s">
        <v>484</v>
      </c>
      <c r="C1046" s="430">
        <v>0</v>
      </c>
    </row>
    <row r="1047" spans="1:3" ht="12.75" customHeight="1" x14ac:dyDescent="0.2">
      <c r="A1047" s="416" t="s">
        <v>66</v>
      </c>
      <c r="B1047" s="422" t="s">
        <v>485</v>
      </c>
      <c r="C1047" s="423"/>
    </row>
    <row r="1048" spans="1:3" ht="12.75" customHeight="1" x14ac:dyDescent="0.2">
      <c r="A1048" s="416" t="s">
        <v>68</v>
      </c>
      <c r="B1048" s="424" t="s">
        <v>486</v>
      </c>
      <c r="C1048" s="427"/>
    </row>
    <row r="1049" spans="1:3" ht="12.75" customHeight="1" thickBot="1" x14ac:dyDescent="0.25">
      <c r="A1049" s="420" t="s">
        <v>70</v>
      </c>
      <c r="B1049" s="428" t="s">
        <v>487</v>
      </c>
      <c r="C1049" s="426"/>
    </row>
    <row r="1050" spans="1:3" ht="12.75" customHeight="1" thickBot="1" x14ac:dyDescent="0.25">
      <c r="A1050" s="442" t="s">
        <v>72</v>
      </c>
      <c r="B1050" s="443" t="s">
        <v>488</v>
      </c>
      <c r="C1050" s="406">
        <v>0</v>
      </c>
    </row>
    <row r="1051" spans="1:3" ht="12.75" customHeight="1" thickBot="1" x14ac:dyDescent="0.25">
      <c r="A1051" s="431"/>
      <c r="B1051" s="432"/>
      <c r="C1051" s="431"/>
    </row>
    <row r="1052" spans="1:3" ht="12.75" customHeight="1" thickBot="1" x14ac:dyDescent="0.25">
      <c r="A1052" s="451"/>
      <c r="B1052" s="452" t="s">
        <v>236</v>
      </c>
      <c r="C1052" s="444"/>
    </row>
    <row r="1053" spans="1:3" ht="12.75" customHeight="1" thickBot="1" x14ac:dyDescent="0.25">
      <c r="A1053" s="411">
        <v>1</v>
      </c>
      <c r="B1053" s="72" t="s">
        <v>489</v>
      </c>
      <c r="C1053" s="413">
        <v>0</v>
      </c>
    </row>
    <row r="1054" spans="1:3" ht="12.75" customHeight="1" x14ac:dyDescent="0.2">
      <c r="A1054" s="414" t="s">
        <v>9</v>
      </c>
      <c r="B1054" s="73" t="s">
        <v>167</v>
      </c>
      <c r="C1054" s="423"/>
    </row>
    <row r="1055" spans="1:3" ht="12.75" customHeight="1" x14ac:dyDescent="0.2">
      <c r="A1055" s="416" t="s">
        <v>11</v>
      </c>
      <c r="B1055" s="66" t="s">
        <v>168</v>
      </c>
      <c r="C1055" s="433"/>
    </row>
    <row r="1056" spans="1:3" ht="12.75" customHeight="1" x14ac:dyDescent="0.2">
      <c r="A1056" s="416" t="s">
        <v>13</v>
      </c>
      <c r="B1056" s="66" t="s">
        <v>169</v>
      </c>
      <c r="C1056" s="433"/>
    </row>
    <row r="1057" spans="1:3" ht="12.75" customHeight="1" x14ac:dyDescent="0.2">
      <c r="A1057" s="416" t="s">
        <v>15</v>
      </c>
      <c r="B1057" s="66" t="s">
        <v>170</v>
      </c>
      <c r="C1057" s="433"/>
    </row>
    <row r="1058" spans="1:3" ht="12.75" customHeight="1" thickBot="1" x14ac:dyDescent="0.25">
      <c r="A1058" s="420" t="s">
        <v>17</v>
      </c>
      <c r="B1058" s="67" t="s">
        <v>171</v>
      </c>
      <c r="C1058" s="433"/>
    </row>
    <row r="1059" spans="1:3" ht="12.75" customHeight="1" thickBot="1" x14ac:dyDescent="0.25">
      <c r="A1059" s="411" t="s">
        <v>19</v>
      </c>
      <c r="B1059" s="72" t="s">
        <v>490</v>
      </c>
      <c r="C1059" s="413">
        <v>0</v>
      </c>
    </row>
    <row r="1060" spans="1:3" ht="12.75" customHeight="1" x14ac:dyDescent="0.2">
      <c r="A1060" s="416" t="s">
        <v>21</v>
      </c>
      <c r="B1060" s="73" t="s">
        <v>189</v>
      </c>
      <c r="C1060" s="423"/>
    </row>
    <row r="1061" spans="1:3" ht="12.75" customHeight="1" x14ac:dyDescent="0.2">
      <c r="A1061" s="416" t="s">
        <v>23</v>
      </c>
      <c r="B1061" s="66" t="s">
        <v>191</v>
      </c>
      <c r="C1061" s="433"/>
    </row>
    <row r="1062" spans="1:3" ht="12.75" customHeight="1" x14ac:dyDescent="0.2">
      <c r="A1062" s="416" t="s">
        <v>25</v>
      </c>
      <c r="B1062" s="66" t="s">
        <v>193</v>
      </c>
      <c r="C1062" s="433"/>
    </row>
    <row r="1063" spans="1:3" ht="12.75" customHeight="1" thickBot="1" x14ac:dyDescent="0.25">
      <c r="A1063" s="420" t="s">
        <v>27</v>
      </c>
      <c r="B1063" s="434" t="s">
        <v>491</v>
      </c>
      <c r="C1063" s="433"/>
    </row>
    <row r="1064" spans="1:3" ht="12.75" customHeight="1" thickBot="1" x14ac:dyDescent="0.25">
      <c r="A1064" s="411" t="s">
        <v>29</v>
      </c>
      <c r="B1064" s="72" t="s">
        <v>492</v>
      </c>
      <c r="C1064" s="421"/>
    </row>
    <row r="1065" spans="1:3" ht="12.75" customHeight="1" thickBot="1" x14ac:dyDescent="0.25">
      <c r="A1065" s="442" t="s">
        <v>31</v>
      </c>
      <c r="B1065" s="445" t="s">
        <v>493</v>
      </c>
      <c r="C1065" s="406">
        <v>0</v>
      </c>
    </row>
    <row r="1066" spans="1:3" ht="12.75" customHeight="1" thickBot="1" x14ac:dyDescent="0.25">
      <c r="A1066" s="435"/>
      <c r="B1066" s="358"/>
      <c r="C1066" s="450">
        <v>0</v>
      </c>
    </row>
    <row r="1067" spans="1:3" ht="12.75" customHeight="1" thickBot="1" x14ac:dyDescent="0.25">
      <c r="A1067" s="372" t="s">
        <v>458</v>
      </c>
      <c r="B1067" s="371"/>
      <c r="C1067" s="437"/>
    </row>
    <row r="1068" spans="1:3" ht="12.75" customHeight="1" thickBot="1" x14ac:dyDescent="0.25">
      <c r="A1068" s="372" t="s">
        <v>459</v>
      </c>
      <c r="B1068" s="371"/>
      <c r="C1068" s="437"/>
    </row>
    <row r="1069" spans="1:3" ht="12.75" customHeight="1" thickBot="1" x14ac:dyDescent="0.25"/>
    <row r="1070" spans="1:3" ht="14.25" x14ac:dyDescent="0.2">
      <c r="A1070" s="739" t="s">
        <v>494</v>
      </c>
      <c r="B1070" s="736"/>
      <c r="C1070" s="453" t="s">
        <v>465</v>
      </c>
    </row>
    <row r="1071" spans="1:3" ht="15" thickBot="1" x14ac:dyDescent="0.25">
      <c r="A1071" s="734" t="s">
        <v>467</v>
      </c>
      <c r="B1071" s="735"/>
      <c r="C1071" s="454" t="s">
        <v>468</v>
      </c>
    </row>
    <row r="1072" spans="1:3" ht="12.75" customHeight="1" thickBot="1" x14ac:dyDescent="0.25">
      <c r="A1072" s="447"/>
      <c r="B1072" s="447"/>
      <c r="C1072" s="455" t="s">
        <v>3</v>
      </c>
    </row>
    <row r="1073" spans="1:3" ht="12.75" customHeight="1" thickBot="1" x14ac:dyDescent="0.25">
      <c r="A1073" s="737" t="s">
        <v>303</v>
      </c>
      <c r="B1073" s="409" t="s">
        <v>470</v>
      </c>
      <c r="C1073" s="410" t="s">
        <v>454</v>
      </c>
    </row>
    <row r="1074" spans="1:3" ht="12.75" customHeight="1" thickBot="1" x14ac:dyDescent="0.25">
      <c r="A1074" s="738"/>
      <c r="B1074" s="362" t="s">
        <v>6</v>
      </c>
      <c r="C1074" s="374" t="s">
        <v>7</v>
      </c>
    </row>
    <row r="1075" spans="1:3" ht="12.75" customHeight="1" thickBot="1" x14ac:dyDescent="0.25">
      <c r="A1075" s="439"/>
      <c r="B1075" s="440" t="s">
        <v>235</v>
      </c>
      <c r="C1075" s="456"/>
    </row>
    <row r="1076" spans="1:3" ht="12.75" customHeight="1" thickBot="1" x14ac:dyDescent="0.25">
      <c r="A1076" s="449">
        <v>1</v>
      </c>
      <c r="B1076" s="412" t="s">
        <v>471</v>
      </c>
      <c r="C1076" s="413">
        <v>0</v>
      </c>
    </row>
    <row r="1077" spans="1:3" ht="12.75" customHeight="1" x14ac:dyDescent="0.2">
      <c r="A1077" s="416" t="s">
        <v>9</v>
      </c>
      <c r="B1077" s="91" t="s">
        <v>67</v>
      </c>
      <c r="C1077" s="415"/>
    </row>
    <row r="1078" spans="1:3" ht="12.75" customHeight="1" x14ac:dyDescent="0.2">
      <c r="A1078" s="416" t="s">
        <v>11</v>
      </c>
      <c r="B1078" s="66" t="s">
        <v>69</v>
      </c>
      <c r="C1078" s="417"/>
    </row>
    <row r="1079" spans="1:3" ht="12.75" customHeight="1" x14ac:dyDescent="0.2">
      <c r="A1079" s="416" t="s">
        <v>13</v>
      </c>
      <c r="B1079" s="66" t="s">
        <v>71</v>
      </c>
      <c r="C1079" s="417"/>
    </row>
    <row r="1080" spans="1:3" ht="12.75" customHeight="1" x14ac:dyDescent="0.2">
      <c r="A1080" s="416" t="s">
        <v>15</v>
      </c>
      <c r="B1080" s="66" t="s">
        <v>73</v>
      </c>
      <c r="C1080" s="417"/>
    </row>
    <row r="1081" spans="1:3" ht="12.75" customHeight="1" x14ac:dyDescent="0.2">
      <c r="A1081" s="416" t="s">
        <v>17</v>
      </c>
      <c r="B1081" s="66" t="s">
        <v>75</v>
      </c>
      <c r="C1081" s="417"/>
    </row>
    <row r="1082" spans="1:3" ht="12.75" customHeight="1" x14ac:dyDescent="0.2">
      <c r="A1082" s="416" t="s">
        <v>19</v>
      </c>
      <c r="B1082" s="66" t="s">
        <v>472</v>
      </c>
      <c r="C1082" s="417"/>
    </row>
    <row r="1083" spans="1:3" ht="12.75" customHeight="1" x14ac:dyDescent="0.2">
      <c r="A1083" s="416" t="s">
        <v>21</v>
      </c>
      <c r="B1083" s="74" t="s">
        <v>473</v>
      </c>
      <c r="C1083" s="417"/>
    </row>
    <row r="1084" spans="1:3" ht="12.75" customHeight="1" x14ac:dyDescent="0.2">
      <c r="A1084" s="416" t="s">
        <v>23</v>
      </c>
      <c r="B1084" s="66" t="s">
        <v>474</v>
      </c>
      <c r="C1084" s="418"/>
    </row>
    <row r="1085" spans="1:3" ht="12.75" customHeight="1" x14ac:dyDescent="0.2">
      <c r="A1085" s="416" t="s">
        <v>25</v>
      </c>
      <c r="B1085" s="66" t="s">
        <v>83</v>
      </c>
      <c r="C1085" s="417"/>
    </row>
    <row r="1086" spans="1:3" ht="12.75" customHeight="1" x14ac:dyDescent="0.2">
      <c r="A1086" s="416" t="s">
        <v>27</v>
      </c>
      <c r="B1086" s="66" t="s">
        <v>85</v>
      </c>
      <c r="C1086" s="419"/>
    </row>
    <row r="1087" spans="1:3" ht="12.75" customHeight="1" thickBot="1" x14ac:dyDescent="0.25">
      <c r="A1087" s="420" t="s">
        <v>29</v>
      </c>
      <c r="B1087" s="74" t="s">
        <v>87</v>
      </c>
      <c r="C1087" s="419"/>
    </row>
    <row r="1088" spans="1:3" ht="12.75" customHeight="1" thickBot="1" x14ac:dyDescent="0.25">
      <c r="A1088" s="411" t="s">
        <v>31</v>
      </c>
      <c r="B1088" s="412" t="s">
        <v>475</v>
      </c>
      <c r="C1088" s="413">
        <v>0</v>
      </c>
    </row>
    <row r="1089" spans="1:3" ht="12.75" customHeight="1" x14ac:dyDescent="0.2">
      <c r="A1089" s="416" t="s">
        <v>33</v>
      </c>
      <c r="B1089" s="73" t="s">
        <v>24</v>
      </c>
      <c r="C1089" s="417"/>
    </row>
    <row r="1090" spans="1:3" ht="12.75" customHeight="1" x14ac:dyDescent="0.2">
      <c r="A1090" s="416" t="s">
        <v>35</v>
      </c>
      <c r="B1090" s="66" t="s">
        <v>476</v>
      </c>
      <c r="C1090" s="417"/>
    </row>
    <row r="1091" spans="1:3" ht="12.75" customHeight="1" x14ac:dyDescent="0.2">
      <c r="A1091" s="416" t="s">
        <v>181</v>
      </c>
      <c r="B1091" s="66" t="s">
        <v>477</v>
      </c>
      <c r="C1091" s="417"/>
    </row>
    <row r="1092" spans="1:3" ht="12.75" customHeight="1" thickBot="1" x14ac:dyDescent="0.25">
      <c r="A1092" s="420" t="s">
        <v>38</v>
      </c>
      <c r="B1092" s="67" t="s">
        <v>478</v>
      </c>
      <c r="C1092" s="417"/>
    </row>
    <row r="1093" spans="1:3" ht="12.75" customHeight="1" thickBot="1" x14ac:dyDescent="0.25">
      <c r="A1093" s="411" t="s">
        <v>40</v>
      </c>
      <c r="B1093" s="72" t="s">
        <v>243</v>
      </c>
      <c r="C1093" s="421"/>
    </row>
    <row r="1094" spans="1:3" ht="12.75" customHeight="1" thickBot="1" x14ac:dyDescent="0.25">
      <c r="A1094" s="411" t="s">
        <v>42</v>
      </c>
      <c r="B1094" s="72" t="s">
        <v>479</v>
      </c>
      <c r="C1094" s="413">
        <v>0</v>
      </c>
    </row>
    <row r="1095" spans="1:3" ht="12.75" customHeight="1" x14ac:dyDescent="0.2">
      <c r="A1095" s="416" t="s">
        <v>44</v>
      </c>
      <c r="B1095" s="422" t="s">
        <v>39</v>
      </c>
      <c r="C1095" s="423"/>
    </row>
    <row r="1096" spans="1:3" ht="12.75" customHeight="1" x14ac:dyDescent="0.2">
      <c r="A1096" s="416" t="s">
        <v>46</v>
      </c>
      <c r="B1096" s="422" t="s">
        <v>43</v>
      </c>
      <c r="C1096" s="417"/>
    </row>
    <row r="1097" spans="1:3" ht="12.75" customHeight="1" x14ac:dyDescent="0.2">
      <c r="A1097" s="416" t="s">
        <v>48</v>
      </c>
      <c r="B1097" s="424" t="s">
        <v>47</v>
      </c>
      <c r="C1097" s="417"/>
    </row>
    <row r="1098" spans="1:3" ht="12.75" customHeight="1" thickBot="1" x14ac:dyDescent="0.25">
      <c r="A1098" s="420" t="s">
        <v>264</v>
      </c>
      <c r="B1098" s="425" t="s">
        <v>480</v>
      </c>
      <c r="C1098" s="426"/>
    </row>
    <row r="1099" spans="1:3" ht="12.75" customHeight="1" thickBot="1" x14ac:dyDescent="0.25">
      <c r="A1099" s="411" t="s">
        <v>51</v>
      </c>
      <c r="B1099" s="72" t="s">
        <v>481</v>
      </c>
      <c r="C1099" s="413">
        <v>0</v>
      </c>
    </row>
    <row r="1100" spans="1:3" ht="12.75" customHeight="1" x14ac:dyDescent="0.2">
      <c r="A1100" s="416" t="s">
        <v>53</v>
      </c>
      <c r="B1100" s="422" t="s">
        <v>90</v>
      </c>
      <c r="C1100" s="423"/>
    </row>
    <row r="1101" spans="1:3" ht="12.75" customHeight="1" x14ac:dyDescent="0.2">
      <c r="A1101" s="416" t="s">
        <v>55</v>
      </c>
      <c r="B1101" s="424" t="s">
        <v>92</v>
      </c>
      <c r="C1101" s="427"/>
    </row>
    <row r="1102" spans="1:3" ht="12.75" customHeight="1" thickBot="1" x14ac:dyDescent="0.25">
      <c r="A1102" s="420" t="s">
        <v>57</v>
      </c>
      <c r="B1102" s="428" t="s">
        <v>94</v>
      </c>
      <c r="C1102" s="426"/>
    </row>
    <row r="1103" spans="1:3" ht="12.75" customHeight="1" thickBot="1" x14ac:dyDescent="0.25">
      <c r="A1103" s="411" t="s">
        <v>59</v>
      </c>
      <c r="B1103" s="72" t="s">
        <v>246</v>
      </c>
      <c r="C1103" s="421"/>
    </row>
    <row r="1104" spans="1:3" ht="12.75" customHeight="1" thickBot="1" x14ac:dyDescent="0.25">
      <c r="A1104" s="411" t="s">
        <v>61</v>
      </c>
      <c r="B1104" s="72" t="s">
        <v>482</v>
      </c>
      <c r="C1104" s="429"/>
    </row>
    <row r="1105" spans="1:3" ht="12.75" customHeight="1" thickBot="1" x14ac:dyDescent="0.25">
      <c r="A1105" s="411" t="s">
        <v>63</v>
      </c>
      <c r="B1105" s="72" t="s">
        <v>483</v>
      </c>
      <c r="C1105" s="430">
        <v>0</v>
      </c>
    </row>
    <row r="1106" spans="1:3" ht="12.75" customHeight="1" thickBot="1" x14ac:dyDescent="0.25">
      <c r="A1106" s="411" t="s">
        <v>196</v>
      </c>
      <c r="B1106" s="72" t="s">
        <v>484</v>
      </c>
      <c r="C1106" s="430">
        <v>0</v>
      </c>
    </row>
    <row r="1107" spans="1:3" ht="12.75" customHeight="1" x14ac:dyDescent="0.2">
      <c r="A1107" s="416" t="s">
        <v>66</v>
      </c>
      <c r="B1107" s="422" t="s">
        <v>485</v>
      </c>
      <c r="C1107" s="423"/>
    </row>
    <row r="1108" spans="1:3" ht="12.75" customHeight="1" x14ac:dyDescent="0.2">
      <c r="A1108" s="416" t="s">
        <v>68</v>
      </c>
      <c r="B1108" s="424" t="s">
        <v>486</v>
      </c>
      <c r="C1108" s="427"/>
    </row>
    <row r="1109" spans="1:3" ht="12.75" customHeight="1" thickBot="1" x14ac:dyDescent="0.25">
      <c r="A1109" s="420" t="s">
        <v>70</v>
      </c>
      <c r="B1109" s="428" t="s">
        <v>487</v>
      </c>
      <c r="C1109" s="426"/>
    </row>
    <row r="1110" spans="1:3" ht="12.75" customHeight="1" thickBot="1" x14ac:dyDescent="0.25">
      <c r="A1110" s="442" t="s">
        <v>72</v>
      </c>
      <c r="B1110" s="443" t="s">
        <v>488</v>
      </c>
      <c r="C1110" s="406">
        <v>0</v>
      </c>
    </row>
    <row r="1111" spans="1:3" ht="12.75" customHeight="1" thickBot="1" x14ac:dyDescent="0.25">
      <c r="A1111" s="431"/>
      <c r="B1111" s="432"/>
      <c r="C1111" s="431"/>
    </row>
    <row r="1112" spans="1:3" ht="12.75" customHeight="1" thickBot="1" x14ac:dyDescent="0.25">
      <c r="A1112" s="451"/>
      <c r="B1112" s="452" t="s">
        <v>236</v>
      </c>
      <c r="C1112" s="444"/>
    </row>
    <row r="1113" spans="1:3" ht="12.75" customHeight="1" thickBot="1" x14ac:dyDescent="0.25">
      <c r="A1113" s="411">
        <v>1</v>
      </c>
      <c r="B1113" s="72" t="s">
        <v>489</v>
      </c>
      <c r="C1113" s="413">
        <v>0</v>
      </c>
    </row>
    <row r="1114" spans="1:3" ht="12.75" customHeight="1" x14ac:dyDescent="0.2">
      <c r="A1114" s="414" t="s">
        <v>9</v>
      </c>
      <c r="B1114" s="73" t="s">
        <v>167</v>
      </c>
      <c r="C1114" s="423"/>
    </row>
    <row r="1115" spans="1:3" ht="12.75" customHeight="1" x14ac:dyDescent="0.2">
      <c r="A1115" s="416" t="s">
        <v>11</v>
      </c>
      <c r="B1115" s="66" t="s">
        <v>168</v>
      </c>
      <c r="C1115" s="433"/>
    </row>
    <row r="1116" spans="1:3" ht="12.75" customHeight="1" x14ac:dyDescent="0.2">
      <c r="A1116" s="416" t="s">
        <v>13</v>
      </c>
      <c r="B1116" s="66" t="s">
        <v>169</v>
      </c>
      <c r="C1116" s="433"/>
    </row>
    <row r="1117" spans="1:3" ht="12.75" customHeight="1" x14ac:dyDescent="0.2">
      <c r="A1117" s="416" t="s">
        <v>15</v>
      </c>
      <c r="B1117" s="66" t="s">
        <v>170</v>
      </c>
      <c r="C1117" s="433"/>
    </row>
    <row r="1118" spans="1:3" ht="12.75" customHeight="1" thickBot="1" x14ac:dyDescent="0.25">
      <c r="A1118" s="420" t="s">
        <v>17</v>
      </c>
      <c r="B1118" s="67" t="s">
        <v>171</v>
      </c>
      <c r="C1118" s="433"/>
    </row>
    <row r="1119" spans="1:3" ht="12.75" customHeight="1" thickBot="1" x14ac:dyDescent="0.25">
      <c r="A1119" s="411" t="s">
        <v>19</v>
      </c>
      <c r="B1119" s="72" t="s">
        <v>490</v>
      </c>
      <c r="C1119" s="413">
        <v>0</v>
      </c>
    </row>
    <row r="1120" spans="1:3" ht="12.75" customHeight="1" x14ac:dyDescent="0.2">
      <c r="A1120" s="416" t="s">
        <v>21</v>
      </c>
      <c r="B1120" s="73" t="s">
        <v>189</v>
      </c>
      <c r="C1120" s="423"/>
    </row>
    <row r="1121" spans="1:3" ht="12.75" customHeight="1" x14ac:dyDescent="0.2">
      <c r="A1121" s="416" t="s">
        <v>23</v>
      </c>
      <c r="B1121" s="66" t="s">
        <v>191</v>
      </c>
      <c r="C1121" s="433"/>
    </row>
    <row r="1122" spans="1:3" ht="12.75" customHeight="1" x14ac:dyDescent="0.2">
      <c r="A1122" s="416" t="s">
        <v>25</v>
      </c>
      <c r="B1122" s="66" t="s">
        <v>193</v>
      </c>
      <c r="C1122" s="433"/>
    </row>
    <row r="1123" spans="1:3" ht="12.75" customHeight="1" thickBot="1" x14ac:dyDescent="0.25">
      <c r="A1123" s="420" t="s">
        <v>27</v>
      </c>
      <c r="B1123" s="434" t="s">
        <v>491</v>
      </c>
      <c r="C1123" s="433"/>
    </row>
    <row r="1124" spans="1:3" ht="12.75" customHeight="1" thickBot="1" x14ac:dyDescent="0.25">
      <c r="A1124" s="411" t="s">
        <v>29</v>
      </c>
      <c r="B1124" s="72" t="s">
        <v>492</v>
      </c>
      <c r="C1124" s="421"/>
    </row>
    <row r="1125" spans="1:3" ht="12.75" customHeight="1" thickBot="1" x14ac:dyDescent="0.25">
      <c r="A1125" s="442" t="s">
        <v>31</v>
      </c>
      <c r="B1125" s="445" t="s">
        <v>493</v>
      </c>
      <c r="C1125" s="406">
        <v>0</v>
      </c>
    </row>
    <row r="1126" spans="1:3" ht="12.75" customHeight="1" thickBot="1" x14ac:dyDescent="0.25">
      <c r="A1126" s="435"/>
      <c r="B1126" s="358"/>
      <c r="C1126" s="450">
        <v>0</v>
      </c>
    </row>
    <row r="1127" spans="1:3" ht="12.75" customHeight="1" thickBot="1" x14ac:dyDescent="0.25">
      <c r="A1127" s="372" t="s">
        <v>458</v>
      </c>
      <c r="B1127" s="371"/>
      <c r="C1127" s="437"/>
    </row>
    <row r="1128" spans="1:3" ht="12.75" customHeight="1" thickBot="1" x14ac:dyDescent="0.25">
      <c r="A1128" s="372" t="s">
        <v>459</v>
      </c>
      <c r="B1128" s="371"/>
      <c r="C1128" s="437"/>
    </row>
    <row r="1129" spans="1:3" ht="12.75" customHeight="1" thickBot="1" x14ac:dyDescent="0.25"/>
    <row r="1130" spans="1:3" ht="14.25" x14ac:dyDescent="0.2">
      <c r="A1130" s="739" t="s">
        <v>495</v>
      </c>
      <c r="B1130" s="736"/>
      <c r="C1130" s="453" t="s">
        <v>468</v>
      </c>
    </row>
    <row r="1131" spans="1:3" ht="15" thickBot="1" x14ac:dyDescent="0.25">
      <c r="A1131" s="734" t="s">
        <v>453</v>
      </c>
      <c r="B1131" s="735"/>
      <c r="C1131" s="454" t="s">
        <v>452</v>
      </c>
    </row>
    <row r="1132" spans="1:3" ht="12.75" customHeight="1" thickBot="1" x14ac:dyDescent="0.25">
      <c r="A1132" s="447"/>
      <c r="B1132" s="447"/>
      <c r="C1132" s="455" t="s">
        <v>3</v>
      </c>
    </row>
    <row r="1133" spans="1:3" ht="12.75" customHeight="1" thickBot="1" x14ac:dyDescent="0.25">
      <c r="A1133" s="737" t="s">
        <v>303</v>
      </c>
      <c r="B1133" s="409" t="s">
        <v>470</v>
      </c>
      <c r="C1133" s="410" t="s">
        <v>454</v>
      </c>
    </row>
    <row r="1134" spans="1:3" ht="12.75" customHeight="1" thickBot="1" x14ac:dyDescent="0.25">
      <c r="A1134" s="738"/>
      <c r="B1134" s="362" t="s">
        <v>6</v>
      </c>
      <c r="C1134" s="374" t="s">
        <v>7</v>
      </c>
    </row>
    <row r="1135" spans="1:3" ht="12.75" customHeight="1" thickBot="1" x14ac:dyDescent="0.25">
      <c r="A1135" s="439"/>
      <c r="B1135" s="440" t="s">
        <v>235</v>
      </c>
      <c r="C1135" s="456"/>
    </row>
    <row r="1136" spans="1:3" ht="12.75" customHeight="1" thickBot="1" x14ac:dyDescent="0.25">
      <c r="A1136" s="449">
        <v>1</v>
      </c>
      <c r="B1136" s="412" t="s">
        <v>471</v>
      </c>
      <c r="C1136" s="413">
        <v>2800000</v>
      </c>
    </row>
    <row r="1137" spans="1:3" ht="12.75" customHeight="1" x14ac:dyDescent="0.2">
      <c r="A1137" s="416" t="s">
        <v>9</v>
      </c>
      <c r="B1137" s="91" t="s">
        <v>67</v>
      </c>
      <c r="C1137" s="415"/>
    </row>
    <row r="1138" spans="1:3" ht="12.75" customHeight="1" x14ac:dyDescent="0.2">
      <c r="A1138" s="416" t="s">
        <v>11</v>
      </c>
      <c r="B1138" s="66" t="s">
        <v>69</v>
      </c>
      <c r="C1138" s="417"/>
    </row>
    <row r="1139" spans="1:3" ht="12.75" customHeight="1" x14ac:dyDescent="0.2">
      <c r="A1139" s="416" t="s">
        <v>13</v>
      </c>
      <c r="B1139" s="66" t="s">
        <v>71</v>
      </c>
      <c r="C1139" s="417"/>
    </row>
    <row r="1140" spans="1:3" ht="12.75" customHeight="1" x14ac:dyDescent="0.2">
      <c r="A1140" s="416" t="s">
        <v>15</v>
      </c>
      <c r="B1140" s="66" t="s">
        <v>73</v>
      </c>
      <c r="C1140" s="417"/>
    </row>
    <row r="1141" spans="1:3" ht="12.75" customHeight="1" x14ac:dyDescent="0.2">
      <c r="A1141" s="416" t="s">
        <v>17</v>
      </c>
      <c r="B1141" s="66" t="s">
        <v>75</v>
      </c>
      <c r="C1141" s="417">
        <v>2800000</v>
      </c>
    </row>
    <row r="1142" spans="1:3" ht="12.75" customHeight="1" x14ac:dyDescent="0.2">
      <c r="A1142" s="416" t="s">
        <v>19</v>
      </c>
      <c r="B1142" s="66" t="s">
        <v>472</v>
      </c>
      <c r="C1142" s="417"/>
    </row>
    <row r="1143" spans="1:3" ht="12.75" customHeight="1" x14ac:dyDescent="0.2">
      <c r="A1143" s="416" t="s">
        <v>21</v>
      </c>
      <c r="B1143" s="74" t="s">
        <v>473</v>
      </c>
      <c r="C1143" s="417"/>
    </row>
    <row r="1144" spans="1:3" ht="12.75" customHeight="1" x14ac:dyDescent="0.2">
      <c r="A1144" s="416" t="s">
        <v>23</v>
      </c>
      <c r="B1144" s="66" t="s">
        <v>474</v>
      </c>
      <c r="C1144" s="418"/>
    </row>
    <row r="1145" spans="1:3" ht="12.75" customHeight="1" x14ac:dyDescent="0.2">
      <c r="A1145" s="416" t="s">
        <v>25</v>
      </c>
      <c r="B1145" s="66" t="s">
        <v>83</v>
      </c>
      <c r="C1145" s="417"/>
    </row>
    <row r="1146" spans="1:3" ht="12.75" customHeight="1" x14ac:dyDescent="0.2">
      <c r="A1146" s="416" t="s">
        <v>27</v>
      </c>
      <c r="B1146" s="66" t="s">
        <v>85</v>
      </c>
      <c r="C1146" s="419"/>
    </row>
    <row r="1147" spans="1:3" ht="12.75" customHeight="1" thickBot="1" x14ac:dyDescent="0.25">
      <c r="A1147" s="420" t="s">
        <v>29</v>
      </c>
      <c r="B1147" s="74" t="s">
        <v>87</v>
      </c>
      <c r="C1147" s="419"/>
    </row>
    <row r="1148" spans="1:3" ht="12.75" customHeight="1" thickBot="1" x14ac:dyDescent="0.25">
      <c r="A1148" s="411" t="s">
        <v>31</v>
      </c>
      <c r="B1148" s="412" t="s">
        <v>475</v>
      </c>
      <c r="C1148" s="413">
        <v>0</v>
      </c>
    </row>
    <row r="1149" spans="1:3" ht="12.75" customHeight="1" x14ac:dyDescent="0.2">
      <c r="A1149" s="416" t="s">
        <v>33</v>
      </c>
      <c r="B1149" s="73" t="s">
        <v>24</v>
      </c>
      <c r="C1149" s="417"/>
    </row>
    <row r="1150" spans="1:3" ht="12.75" customHeight="1" x14ac:dyDescent="0.2">
      <c r="A1150" s="416" t="s">
        <v>35</v>
      </c>
      <c r="B1150" s="66" t="s">
        <v>476</v>
      </c>
      <c r="C1150" s="417"/>
    </row>
    <row r="1151" spans="1:3" ht="12.75" customHeight="1" x14ac:dyDescent="0.2">
      <c r="A1151" s="416" t="s">
        <v>181</v>
      </c>
      <c r="B1151" s="66" t="s">
        <v>477</v>
      </c>
      <c r="C1151" s="417"/>
    </row>
    <row r="1152" spans="1:3" ht="12.75" customHeight="1" thickBot="1" x14ac:dyDescent="0.25">
      <c r="A1152" s="420" t="s">
        <v>38</v>
      </c>
      <c r="B1152" s="67" t="s">
        <v>478</v>
      </c>
      <c r="C1152" s="417"/>
    </row>
    <row r="1153" spans="1:3" ht="12.75" customHeight="1" thickBot="1" x14ac:dyDescent="0.25">
      <c r="A1153" s="411" t="s">
        <v>40</v>
      </c>
      <c r="B1153" s="72" t="s">
        <v>243</v>
      </c>
      <c r="C1153" s="421"/>
    </row>
    <row r="1154" spans="1:3" ht="12.75" customHeight="1" thickBot="1" x14ac:dyDescent="0.25">
      <c r="A1154" s="411" t="s">
        <v>42</v>
      </c>
      <c r="B1154" s="72" t="s">
        <v>479</v>
      </c>
      <c r="C1154" s="413">
        <v>0</v>
      </c>
    </row>
    <row r="1155" spans="1:3" ht="12.75" customHeight="1" x14ac:dyDescent="0.2">
      <c r="A1155" s="416" t="s">
        <v>44</v>
      </c>
      <c r="B1155" s="422" t="s">
        <v>39</v>
      </c>
      <c r="C1155" s="423"/>
    </row>
    <row r="1156" spans="1:3" ht="12.75" customHeight="1" x14ac:dyDescent="0.2">
      <c r="A1156" s="416" t="s">
        <v>46</v>
      </c>
      <c r="B1156" s="422" t="s">
        <v>43</v>
      </c>
      <c r="C1156" s="417"/>
    </row>
    <row r="1157" spans="1:3" ht="12.75" customHeight="1" x14ac:dyDescent="0.2">
      <c r="A1157" s="416" t="s">
        <v>48</v>
      </c>
      <c r="B1157" s="424" t="s">
        <v>47</v>
      </c>
      <c r="C1157" s="417"/>
    </row>
    <row r="1158" spans="1:3" ht="12.75" customHeight="1" thickBot="1" x14ac:dyDescent="0.25">
      <c r="A1158" s="420" t="s">
        <v>264</v>
      </c>
      <c r="B1158" s="425" t="s">
        <v>480</v>
      </c>
      <c r="C1158" s="426"/>
    </row>
    <row r="1159" spans="1:3" ht="12.75" customHeight="1" thickBot="1" x14ac:dyDescent="0.25">
      <c r="A1159" s="411" t="s">
        <v>51</v>
      </c>
      <c r="B1159" s="72" t="s">
        <v>481</v>
      </c>
      <c r="C1159" s="413">
        <v>0</v>
      </c>
    </row>
    <row r="1160" spans="1:3" ht="12.75" customHeight="1" x14ac:dyDescent="0.2">
      <c r="A1160" s="416" t="s">
        <v>53</v>
      </c>
      <c r="B1160" s="422" t="s">
        <v>90</v>
      </c>
      <c r="C1160" s="423"/>
    </row>
    <row r="1161" spans="1:3" ht="12.75" customHeight="1" x14ac:dyDescent="0.2">
      <c r="A1161" s="416" t="s">
        <v>55</v>
      </c>
      <c r="B1161" s="424" t="s">
        <v>92</v>
      </c>
      <c r="C1161" s="427"/>
    </row>
    <row r="1162" spans="1:3" ht="12.75" customHeight="1" thickBot="1" x14ac:dyDescent="0.25">
      <c r="A1162" s="420" t="s">
        <v>57</v>
      </c>
      <c r="B1162" s="428" t="s">
        <v>94</v>
      </c>
      <c r="C1162" s="426"/>
    </row>
    <row r="1163" spans="1:3" ht="12.75" customHeight="1" thickBot="1" x14ac:dyDescent="0.25">
      <c r="A1163" s="411" t="s">
        <v>59</v>
      </c>
      <c r="B1163" s="72" t="s">
        <v>246</v>
      </c>
      <c r="C1163" s="421"/>
    </row>
    <row r="1164" spans="1:3" ht="12.75" customHeight="1" thickBot="1" x14ac:dyDescent="0.25">
      <c r="A1164" s="411" t="s">
        <v>61</v>
      </c>
      <c r="B1164" s="72" t="s">
        <v>482</v>
      </c>
      <c r="C1164" s="429"/>
    </row>
    <row r="1165" spans="1:3" ht="12.75" customHeight="1" thickBot="1" x14ac:dyDescent="0.25">
      <c r="A1165" s="411" t="s">
        <v>63</v>
      </c>
      <c r="B1165" s="72" t="s">
        <v>483</v>
      </c>
      <c r="C1165" s="430">
        <v>2800000</v>
      </c>
    </row>
    <row r="1166" spans="1:3" ht="12.75" customHeight="1" thickBot="1" x14ac:dyDescent="0.25">
      <c r="A1166" s="411" t="s">
        <v>196</v>
      </c>
      <c r="B1166" s="72" t="s">
        <v>484</v>
      </c>
      <c r="C1166" s="430">
        <v>75323067</v>
      </c>
    </row>
    <row r="1167" spans="1:3" ht="12.75" customHeight="1" x14ac:dyDescent="0.2">
      <c r="A1167" s="416" t="s">
        <v>66</v>
      </c>
      <c r="B1167" s="422" t="s">
        <v>485</v>
      </c>
      <c r="C1167" s="459">
        <v>366970</v>
      </c>
    </row>
    <row r="1168" spans="1:3" ht="12.75" customHeight="1" x14ac:dyDescent="0.2">
      <c r="A1168" s="416" t="s">
        <v>68</v>
      </c>
      <c r="B1168" s="424" t="s">
        <v>486</v>
      </c>
      <c r="C1168" s="427"/>
    </row>
    <row r="1169" spans="1:3" ht="12.75" customHeight="1" thickBot="1" x14ac:dyDescent="0.25">
      <c r="A1169" s="420" t="s">
        <v>70</v>
      </c>
      <c r="B1169" s="428" t="s">
        <v>487</v>
      </c>
      <c r="C1169" s="426">
        <v>74956097</v>
      </c>
    </row>
    <row r="1170" spans="1:3" ht="12.75" customHeight="1" thickBot="1" x14ac:dyDescent="0.25">
      <c r="A1170" s="442" t="s">
        <v>72</v>
      </c>
      <c r="B1170" s="443" t="s">
        <v>488</v>
      </c>
      <c r="C1170" s="444">
        <v>78123067</v>
      </c>
    </row>
    <row r="1171" spans="1:3" ht="12.75" customHeight="1" thickBot="1" x14ac:dyDescent="0.25">
      <c r="A1171" s="431"/>
      <c r="B1171" s="432"/>
      <c r="C1171" s="431"/>
    </row>
    <row r="1172" spans="1:3" ht="12.75" customHeight="1" thickBot="1" x14ac:dyDescent="0.25">
      <c r="A1172" s="451"/>
      <c r="B1172" s="452" t="s">
        <v>236</v>
      </c>
      <c r="C1172" s="444"/>
    </row>
    <row r="1173" spans="1:3" ht="12.75" customHeight="1" thickBot="1" x14ac:dyDescent="0.25">
      <c r="A1173" s="411">
        <v>1</v>
      </c>
      <c r="B1173" s="72" t="s">
        <v>489</v>
      </c>
      <c r="C1173" s="413">
        <v>77183267</v>
      </c>
    </row>
    <row r="1174" spans="1:3" ht="12.75" customHeight="1" x14ac:dyDescent="0.2">
      <c r="A1174" s="414" t="s">
        <v>9</v>
      </c>
      <c r="B1174" s="73" t="s">
        <v>167</v>
      </c>
      <c r="C1174" s="423">
        <v>60179767</v>
      </c>
    </row>
    <row r="1175" spans="1:3" ht="12.75" customHeight="1" x14ac:dyDescent="0.2">
      <c r="A1175" s="416" t="s">
        <v>11</v>
      </c>
      <c r="B1175" s="66" t="s">
        <v>168</v>
      </c>
      <c r="C1175" s="433">
        <v>8096000</v>
      </c>
    </row>
    <row r="1176" spans="1:3" ht="12.75" customHeight="1" x14ac:dyDescent="0.2">
      <c r="A1176" s="416" t="s">
        <v>13</v>
      </c>
      <c r="B1176" s="66" t="s">
        <v>169</v>
      </c>
      <c r="C1176" s="433">
        <v>8907500</v>
      </c>
    </row>
    <row r="1177" spans="1:3" ht="12.75" customHeight="1" x14ac:dyDescent="0.2">
      <c r="A1177" s="416" t="s">
        <v>15</v>
      </c>
      <c r="B1177" s="66" t="s">
        <v>170</v>
      </c>
      <c r="C1177" s="433"/>
    </row>
    <row r="1178" spans="1:3" ht="12.75" customHeight="1" thickBot="1" x14ac:dyDescent="0.25">
      <c r="A1178" s="420" t="s">
        <v>17</v>
      </c>
      <c r="B1178" s="67" t="s">
        <v>171</v>
      </c>
      <c r="C1178" s="433"/>
    </row>
    <row r="1179" spans="1:3" ht="12.75" customHeight="1" thickBot="1" x14ac:dyDescent="0.25">
      <c r="A1179" s="411" t="s">
        <v>19</v>
      </c>
      <c r="B1179" s="72" t="s">
        <v>490</v>
      </c>
      <c r="C1179" s="413">
        <v>939800</v>
      </c>
    </row>
    <row r="1180" spans="1:3" ht="12.75" customHeight="1" x14ac:dyDescent="0.2">
      <c r="A1180" s="416" t="s">
        <v>21</v>
      </c>
      <c r="B1180" s="73" t="s">
        <v>189</v>
      </c>
      <c r="C1180" s="423">
        <v>939800</v>
      </c>
    </row>
    <row r="1181" spans="1:3" ht="12.75" customHeight="1" x14ac:dyDescent="0.2">
      <c r="A1181" s="416" t="s">
        <v>23</v>
      </c>
      <c r="B1181" s="66" t="s">
        <v>191</v>
      </c>
      <c r="C1181" s="433"/>
    </row>
    <row r="1182" spans="1:3" ht="12.75" customHeight="1" x14ac:dyDescent="0.2">
      <c r="A1182" s="416" t="s">
        <v>25</v>
      </c>
      <c r="B1182" s="66" t="s">
        <v>193</v>
      </c>
      <c r="C1182" s="433"/>
    </row>
    <row r="1183" spans="1:3" ht="12.75" customHeight="1" thickBot="1" x14ac:dyDescent="0.25">
      <c r="A1183" s="420" t="s">
        <v>27</v>
      </c>
      <c r="B1183" s="434" t="s">
        <v>491</v>
      </c>
      <c r="C1183" s="433"/>
    </row>
    <row r="1184" spans="1:3" ht="12.75" customHeight="1" thickBot="1" x14ac:dyDescent="0.25">
      <c r="A1184" s="411" t="s">
        <v>29</v>
      </c>
      <c r="B1184" s="72" t="s">
        <v>492</v>
      </c>
      <c r="C1184" s="421"/>
    </row>
    <row r="1185" spans="1:3" ht="12.75" customHeight="1" thickBot="1" x14ac:dyDescent="0.25">
      <c r="A1185" s="442" t="s">
        <v>31</v>
      </c>
      <c r="B1185" s="445" t="s">
        <v>493</v>
      </c>
      <c r="C1185" s="446">
        <v>78123067</v>
      </c>
    </row>
    <row r="1186" spans="1:3" ht="12.75" customHeight="1" thickBot="1" x14ac:dyDescent="0.25">
      <c r="A1186" s="435"/>
      <c r="B1186" s="358"/>
      <c r="C1186" s="450">
        <v>0</v>
      </c>
    </row>
    <row r="1187" spans="1:3" ht="12.75" customHeight="1" thickBot="1" x14ac:dyDescent="0.25">
      <c r="A1187" s="372" t="s">
        <v>458</v>
      </c>
      <c r="B1187" s="371"/>
      <c r="C1187" s="437">
        <v>7</v>
      </c>
    </row>
    <row r="1188" spans="1:3" ht="12.75" customHeight="1" thickBot="1" x14ac:dyDescent="0.25">
      <c r="A1188" s="372" t="s">
        <v>459</v>
      </c>
      <c r="B1188" s="371"/>
      <c r="C1188" s="437">
        <v>0</v>
      </c>
    </row>
    <row r="1190" spans="1:3" ht="12.75" customHeight="1" thickBot="1" x14ac:dyDescent="0.25">
      <c r="A1190" s="457"/>
      <c r="B1190" s="407"/>
      <c r="C1190" s="458"/>
    </row>
    <row r="1191" spans="1:3" ht="14.25" x14ac:dyDescent="0.2">
      <c r="A1191" s="739" t="s">
        <v>495</v>
      </c>
      <c r="B1191" s="736"/>
      <c r="C1191" s="453" t="s">
        <v>468</v>
      </c>
    </row>
    <row r="1192" spans="1:3" ht="15" thickBot="1" x14ac:dyDescent="0.25">
      <c r="A1192" s="734" t="s">
        <v>463</v>
      </c>
      <c r="B1192" s="735"/>
      <c r="C1192" s="454" t="s">
        <v>462</v>
      </c>
    </row>
    <row r="1193" spans="1:3" ht="12.75" customHeight="1" thickBot="1" x14ac:dyDescent="0.25">
      <c r="A1193" s="447"/>
      <c r="B1193" s="447"/>
      <c r="C1193" s="455" t="s">
        <v>3</v>
      </c>
    </row>
    <row r="1194" spans="1:3" ht="12.75" customHeight="1" thickBot="1" x14ac:dyDescent="0.25">
      <c r="A1194" s="737" t="s">
        <v>303</v>
      </c>
      <c r="B1194" s="409" t="s">
        <v>470</v>
      </c>
      <c r="C1194" s="410" t="s">
        <v>454</v>
      </c>
    </row>
    <row r="1195" spans="1:3" ht="12.75" customHeight="1" thickBot="1" x14ac:dyDescent="0.25">
      <c r="A1195" s="738"/>
      <c r="B1195" s="362" t="s">
        <v>6</v>
      </c>
      <c r="C1195" s="374" t="s">
        <v>7</v>
      </c>
    </row>
    <row r="1196" spans="1:3" ht="12.75" customHeight="1" thickBot="1" x14ac:dyDescent="0.25">
      <c r="A1196" s="439"/>
      <c r="B1196" s="440" t="s">
        <v>235</v>
      </c>
      <c r="C1196" s="456"/>
    </row>
    <row r="1197" spans="1:3" ht="12.75" customHeight="1" thickBot="1" x14ac:dyDescent="0.25">
      <c r="A1197" s="449">
        <v>1</v>
      </c>
      <c r="B1197" s="412" t="s">
        <v>471</v>
      </c>
      <c r="C1197" s="413">
        <v>2800000</v>
      </c>
    </row>
    <row r="1198" spans="1:3" ht="12.75" customHeight="1" x14ac:dyDescent="0.2">
      <c r="A1198" s="416" t="s">
        <v>9</v>
      </c>
      <c r="B1198" s="91" t="s">
        <v>67</v>
      </c>
      <c r="C1198" s="415">
        <v>0</v>
      </c>
    </row>
    <row r="1199" spans="1:3" ht="12.75" customHeight="1" x14ac:dyDescent="0.2">
      <c r="A1199" s="416" t="s">
        <v>11</v>
      </c>
      <c r="B1199" s="66" t="s">
        <v>69</v>
      </c>
      <c r="C1199" s="417">
        <v>0</v>
      </c>
    </row>
    <row r="1200" spans="1:3" ht="12.75" customHeight="1" x14ac:dyDescent="0.2">
      <c r="A1200" s="416" t="s">
        <v>13</v>
      </c>
      <c r="B1200" s="66" t="s">
        <v>71</v>
      </c>
      <c r="C1200" s="417">
        <v>0</v>
      </c>
    </row>
    <row r="1201" spans="1:3" ht="12.75" customHeight="1" x14ac:dyDescent="0.2">
      <c r="A1201" s="416" t="s">
        <v>15</v>
      </c>
      <c r="B1201" s="66" t="s">
        <v>73</v>
      </c>
      <c r="C1201" s="417">
        <v>0</v>
      </c>
    </row>
    <row r="1202" spans="1:3" ht="12.75" customHeight="1" x14ac:dyDescent="0.2">
      <c r="A1202" s="416" t="s">
        <v>17</v>
      </c>
      <c r="B1202" s="66" t="s">
        <v>75</v>
      </c>
      <c r="C1202" s="417">
        <v>2800000</v>
      </c>
    </row>
    <row r="1203" spans="1:3" ht="12.75" customHeight="1" x14ac:dyDescent="0.2">
      <c r="A1203" s="416" t="s">
        <v>19</v>
      </c>
      <c r="B1203" s="66" t="s">
        <v>472</v>
      </c>
      <c r="C1203" s="417">
        <v>0</v>
      </c>
    </row>
    <row r="1204" spans="1:3" ht="12.75" customHeight="1" x14ac:dyDescent="0.2">
      <c r="A1204" s="416" t="s">
        <v>21</v>
      </c>
      <c r="B1204" s="74" t="s">
        <v>473</v>
      </c>
      <c r="C1204" s="417">
        <v>0</v>
      </c>
    </row>
    <row r="1205" spans="1:3" ht="12.75" customHeight="1" x14ac:dyDescent="0.2">
      <c r="A1205" s="416" t="s">
        <v>23</v>
      </c>
      <c r="B1205" s="66" t="s">
        <v>474</v>
      </c>
      <c r="C1205" s="418">
        <v>0</v>
      </c>
    </row>
    <row r="1206" spans="1:3" ht="12.75" customHeight="1" x14ac:dyDescent="0.2">
      <c r="A1206" s="416" t="s">
        <v>25</v>
      </c>
      <c r="B1206" s="66" t="s">
        <v>83</v>
      </c>
      <c r="C1206" s="417">
        <v>0</v>
      </c>
    </row>
    <row r="1207" spans="1:3" ht="12.75" customHeight="1" x14ac:dyDescent="0.2">
      <c r="A1207" s="416" t="s">
        <v>27</v>
      </c>
      <c r="B1207" s="66" t="s">
        <v>85</v>
      </c>
      <c r="C1207" s="419">
        <v>0</v>
      </c>
    </row>
    <row r="1208" spans="1:3" ht="12.75" customHeight="1" thickBot="1" x14ac:dyDescent="0.25">
      <c r="A1208" s="420" t="s">
        <v>29</v>
      </c>
      <c r="B1208" s="74" t="s">
        <v>87</v>
      </c>
      <c r="C1208" s="419">
        <v>0</v>
      </c>
    </row>
    <row r="1209" spans="1:3" ht="12.75" customHeight="1" thickBot="1" x14ac:dyDescent="0.25">
      <c r="A1209" s="411" t="s">
        <v>31</v>
      </c>
      <c r="B1209" s="412" t="s">
        <v>475</v>
      </c>
      <c r="C1209" s="413">
        <v>0</v>
      </c>
    </row>
    <row r="1210" spans="1:3" ht="12.75" customHeight="1" x14ac:dyDescent="0.2">
      <c r="A1210" s="416" t="s">
        <v>33</v>
      </c>
      <c r="B1210" s="73" t="s">
        <v>24</v>
      </c>
      <c r="C1210" s="417">
        <v>0</v>
      </c>
    </row>
    <row r="1211" spans="1:3" ht="12.75" customHeight="1" x14ac:dyDescent="0.2">
      <c r="A1211" s="416" t="s">
        <v>35</v>
      </c>
      <c r="B1211" s="66" t="s">
        <v>476</v>
      </c>
      <c r="C1211" s="417">
        <v>0</v>
      </c>
    </row>
    <row r="1212" spans="1:3" ht="12.75" customHeight="1" x14ac:dyDescent="0.2">
      <c r="A1212" s="416" t="s">
        <v>181</v>
      </c>
      <c r="B1212" s="66" t="s">
        <v>477</v>
      </c>
      <c r="C1212" s="417">
        <v>0</v>
      </c>
    </row>
    <row r="1213" spans="1:3" ht="12.75" customHeight="1" thickBot="1" x14ac:dyDescent="0.25">
      <c r="A1213" s="420" t="s">
        <v>38</v>
      </c>
      <c r="B1213" s="67" t="s">
        <v>478</v>
      </c>
      <c r="C1213" s="417">
        <v>0</v>
      </c>
    </row>
    <row r="1214" spans="1:3" ht="12.75" customHeight="1" thickBot="1" x14ac:dyDescent="0.25">
      <c r="A1214" s="411" t="s">
        <v>40</v>
      </c>
      <c r="B1214" s="72" t="s">
        <v>243</v>
      </c>
      <c r="C1214" s="421">
        <v>0</v>
      </c>
    </row>
    <row r="1215" spans="1:3" ht="12.75" customHeight="1" thickBot="1" x14ac:dyDescent="0.25">
      <c r="A1215" s="411" t="s">
        <v>42</v>
      </c>
      <c r="B1215" s="72" t="s">
        <v>479</v>
      </c>
      <c r="C1215" s="413">
        <v>0</v>
      </c>
    </row>
    <row r="1216" spans="1:3" ht="12.75" customHeight="1" x14ac:dyDescent="0.2">
      <c r="A1216" s="416" t="s">
        <v>44</v>
      </c>
      <c r="B1216" s="422" t="s">
        <v>39</v>
      </c>
      <c r="C1216" s="423">
        <v>0</v>
      </c>
    </row>
    <row r="1217" spans="1:3" ht="12.75" customHeight="1" x14ac:dyDescent="0.2">
      <c r="A1217" s="416" t="s">
        <v>46</v>
      </c>
      <c r="B1217" s="422" t="s">
        <v>43</v>
      </c>
      <c r="C1217" s="417">
        <v>0</v>
      </c>
    </row>
    <row r="1218" spans="1:3" ht="12.75" customHeight="1" x14ac:dyDescent="0.2">
      <c r="A1218" s="416" t="s">
        <v>48</v>
      </c>
      <c r="B1218" s="424" t="s">
        <v>47</v>
      </c>
      <c r="C1218" s="417">
        <v>0</v>
      </c>
    </row>
    <row r="1219" spans="1:3" ht="12.75" customHeight="1" thickBot="1" x14ac:dyDescent="0.25">
      <c r="A1219" s="420" t="s">
        <v>264</v>
      </c>
      <c r="B1219" s="425" t="s">
        <v>480</v>
      </c>
      <c r="C1219" s="426">
        <v>0</v>
      </c>
    </row>
    <row r="1220" spans="1:3" ht="12.75" customHeight="1" thickBot="1" x14ac:dyDescent="0.25">
      <c r="A1220" s="411" t="s">
        <v>51</v>
      </c>
      <c r="B1220" s="72" t="s">
        <v>481</v>
      </c>
      <c r="C1220" s="413">
        <v>0</v>
      </c>
    </row>
    <row r="1221" spans="1:3" ht="12.75" customHeight="1" x14ac:dyDescent="0.2">
      <c r="A1221" s="416" t="s">
        <v>53</v>
      </c>
      <c r="B1221" s="422" t="s">
        <v>90</v>
      </c>
      <c r="C1221" s="423">
        <v>0</v>
      </c>
    </row>
    <row r="1222" spans="1:3" ht="12.75" customHeight="1" x14ac:dyDescent="0.2">
      <c r="A1222" s="416" t="s">
        <v>55</v>
      </c>
      <c r="B1222" s="424" t="s">
        <v>92</v>
      </c>
      <c r="C1222" s="427">
        <v>0</v>
      </c>
    </row>
    <row r="1223" spans="1:3" ht="12.75" customHeight="1" thickBot="1" x14ac:dyDescent="0.25">
      <c r="A1223" s="420" t="s">
        <v>57</v>
      </c>
      <c r="B1223" s="428" t="s">
        <v>94</v>
      </c>
      <c r="C1223" s="426">
        <v>0</v>
      </c>
    </row>
    <row r="1224" spans="1:3" ht="12.75" customHeight="1" thickBot="1" x14ac:dyDescent="0.25">
      <c r="A1224" s="411" t="s">
        <v>59</v>
      </c>
      <c r="B1224" s="72" t="s">
        <v>246</v>
      </c>
      <c r="C1224" s="421">
        <v>0</v>
      </c>
    </row>
    <row r="1225" spans="1:3" ht="12.75" customHeight="1" thickBot="1" x14ac:dyDescent="0.25">
      <c r="A1225" s="411" t="s">
        <v>61</v>
      </c>
      <c r="B1225" s="72" t="s">
        <v>482</v>
      </c>
      <c r="C1225" s="429">
        <v>0</v>
      </c>
    </row>
    <row r="1226" spans="1:3" ht="12.75" customHeight="1" thickBot="1" x14ac:dyDescent="0.25">
      <c r="A1226" s="411" t="s">
        <v>63</v>
      </c>
      <c r="B1226" s="72" t="s">
        <v>483</v>
      </c>
      <c r="C1226" s="430">
        <v>2800000</v>
      </c>
    </row>
    <row r="1227" spans="1:3" ht="12.75" customHeight="1" thickBot="1" x14ac:dyDescent="0.25">
      <c r="A1227" s="411" t="s">
        <v>196</v>
      </c>
      <c r="B1227" s="72" t="s">
        <v>484</v>
      </c>
      <c r="C1227" s="430">
        <v>75323067</v>
      </c>
    </row>
    <row r="1228" spans="1:3" ht="12.75" customHeight="1" x14ac:dyDescent="0.2">
      <c r="A1228" s="416" t="s">
        <v>66</v>
      </c>
      <c r="B1228" s="422" t="s">
        <v>485</v>
      </c>
      <c r="C1228" s="423">
        <v>366970</v>
      </c>
    </row>
    <row r="1229" spans="1:3" ht="12.75" customHeight="1" x14ac:dyDescent="0.2">
      <c r="A1229" s="416" t="s">
        <v>68</v>
      </c>
      <c r="B1229" s="424" t="s">
        <v>486</v>
      </c>
      <c r="C1229" s="427">
        <v>0</v>
      </c>
    </row>
    <row r="1230" spans="1:3" ht="12.75" customHeight="1" thickBot="1" x14ac:dyDescent="0.25">
      <c r="A1230" s="420" t="s">
        <v>70</v>
      </c>
      <c r="B1230" s="428" t="s">
        <v>487</v>
      </c>
      <c r="C1230" s="426">
        <v>74956097</v>
      </c>
    </row>
    <row r="1231" spans="1:3" ht="12.75" customHeight="1" thickBot="1" x14ac:dyDescent="0.25">
      <c r="A1231" s="442" t="s">
        <v>72</v>
      </c>
      <c r="B1231" s="443" t="s">
        <v>488</v>
      </c>
      <c r="C1231" s="444">
        <v>78123067</v>
      </c>
    </row>
    <row r="1232" spans="1:3" ht="12.75" customHeight="1" thickBot="1" x14ac:dyDescent="0.25">
      <c r="A1232" s="431"/>
      <c r="B1232" s="432"/>
      <c r="C1232" s="431"/>
    </row>
    <row r="1233" spans="1:3" ht="12.75" customHeight="1" thickBot="1" x14ac:dyDescent="0.25">
      <c r="A1233" s="451"/>
      <c r="B1233" s="452" t="s">
        <v>236</v>
      </c>
      <c r="C1233" s="444"/>
    </row>
    <row r="1234" spans="1:3" ht="12.75" customHeight="1" thickBot="1" x14ac:dyDescent="0.25">
      <c r="A1234" s="411">
        <v>1</v>
      </c>
      <c r="B1234" s="72" t="s">
        <v>489</v>
      </c>
      <c r="C1234" s="413">
        <v>77183267</v>
      </c>
    </row>
    <row r="1235" spans="1:3" ht="12.75" customHeight="1" x14ac:dyDescent="0.2">
      <c r="A1235" s="414" t="s">
        <v>9</v>
      </c>
      <c r="B1235" s="73" t="s">
        <v>167</v>
      </c>
      <c r="C1235" s="423">
        <v>60179767</v>
      </c>
    </row>
    <row r="1236" spans="1:3" ht="12.75" customHeight="1" x14ac:dyDescent="0.2">
      <c r="A1236" s="416" t="s">
        <v>11</v>
      </c>
      <c r="B1236" s="66" t="s">
        <v>168</v>
      </c>
      <c r="C1236" s="433">
        <v>8096000</v>
      </c>
    </row>
    <row r="1237" spans="1:3" ht="12.75" customHeight="1" x14ac:dyDescent="0.2">
      <c r="A1237" s="416" t="s">
        <v>13</v>
      </c>
      <c r="B1237" s="66" t="s">
        <v>169</v>
      </c>
      <c r="C1237" s="433">
        <v>8907500</v>
      </c>
    </row>
    <row r="1238" spans="1:3" ht="12.75" customHeight="1" x14ac:dyDescent="0.2">
      <c r="A1238" s="416" t="s">
        <v>15</v>
      </c>
      <c r="B1238" s="66" t="s">
        <v>170</v>
      </c>
      <c r="C1238" s="433">
        <v>0</v>
      </c>
    </row>
    <row r="1239" spans="1:3" ht="12.75" customHeight="1" thickBot="1" x14ac:dyDescent="0.25">
      <c r="A1239" s="420" t="s">
        <v>17</v>
      </c>
      <c r="B1239" s="67" t="s">
        <v>171</v>
      </c>
      <c r="C1239" s="433">
        <v>0</v>
      </c>
    </row>
    <row r="1240" spans="1:3" ht="12.75" customHeight="1" thickBot="1" x14ac:dyDescent="0.25">
      <c r="A1240" s="411" t="s">
        <v>19</v>
      </c>
      <c r="B1240" s="72" t="s">
        <v>490</v>
      </c>
      <c r="C1240" s="413">
        <v>939800</v>
      </c>
    </row>
    <row r="1241" spans="1:3" ht="12.75" customHeight="1" x14ac:dyDescent="0.2">
      <c r="A1241" s="416" t="s">
        <v>21</v>
      </c>
      <c r="B1241" s="73" t="s">
        <v>189</v>
      </c>
      <c r="C1241" s="423">
        <v>939800</v>
      </c>
    </row>
    <row r="1242" spans="1:3" ht="12.75" customHeight="1" x14ac:dyDescent="0.2">
      <c r="A1242" s="416" t="s">
        <v>23</v>
      </c>
      <c r="B1242" s="66" t="s">
        <v>191</v>
      </c>
      <c r="C1242" s="433">
        <v>0</v>
      </c>
    </row>
    <row r="1243" spans="1:3" ht="12.75" customHeight="1" x14ac:dyDescent="0.2">
      <c r="A1243" s="416" t="s">
        <v>25</v>
      </c>
      <c r="B1243" s="66" t="s">
        <v>193</v>
      </c>
      <c r="C1243" s="433">
        <v>0</v>
      </c>
    </row>
    <row r="1244" spans="1:3" ht="12.75" customHeight="1" thickBot="1" x14ac:dyDescent="0.25">
      <c r="A1244" s="420" t="s">
        <v>27</v>
      </c>
      <c r="B1244" s="434" t="s">
        <v>491</v>
      </c>
      <c r="C1244" s="433">
        <v>0</v>
      </c>
    </row>
    <row r="1245" spans="1:3" ht="12.75" customHeight="1" thickBot="1" x14ac:dyDescent="0.25">
      <c r="A1245" s="411" t="s">
        <v>29</v>
      </c>
      <c r="B1245" s="72" t="s">
        <v>492</v>
      </c>
      <c r="C1245" s="421"/>
    </row>
    <row r="1246" spans="1:3" ht="12.75" customHeight="1" thickBot="1" x14ac:dyDescent="0.25">
      <c r="A1246" s="442" t="s">
        <v>31</v>
      </c>
      <c r="B1246" s="445" t="s">
        <v>493</v>
      </c>
      <c r="C1246" s="446">
        <v>78123067</v>
      </c>
    </row>
    <row r="1247" spans="1:3" ht="12.75" customHeight="1" thickBot="1" x14ac:dyDescent="0.25">
      <c r="A1247" s="435"/>
      <c r="B1247" s="358"/>
      <c r="C1247" s="450">
        <v>0</v>
      </c>
    </row>
    <row r="1248" spans="1:3" ht="12.75" customHeight="1" thickBot="1" x14ac:dyDescent="0.25">
      <c r="A1248" s="372" t="s">
        <v>458</v>
      </c>
      <c r="B1248" s="371"/>
      <c r="C1248" s="437">
        <v>7</v>
      </c>
    </row>
    <row r="1249" spans="1:3" ht="12.75" customHeight="1" thickBot="1" x14ac:dyDescent="0.25">
      <c r="A1249" s="372" t="s">
        <v>459</v>
      </c>
      <c r="B1249" s="371"/>
      <c r="C1249" s="437">
        <v>0</v>
      </c>
    </row>
    <row r="1250" spans="1:3" ht="12.75" customHeight="1" thickBot="1" x14ac:dyDescent="0.25"/>
    <row r="1251" spans="1:3" ht="14.25" x14ac:dyDescent="0.2">
      <c r="A1251" s="739" t="s">
        <v>495</v>
      </c>
      <c r="B1251" s="736"/>
      <c r="C1251" s="453" t="s">
        <v>468</v>
      </c>
    </row>
    <row r="1252" spans="1:3" ht="15" thickBot="1" x14ac:dyDescent="0.25">
      <c r="A1252" s="734" t="s">
        <v>464</v>
      </c>
      <c r="B1252" s="735"/>
      <c r="C1252" s="454" t="s">
        <v>465</v>
      </c>
    </row>
    <row r="1253" spans="1:3" ht="12.75" customHeight="1" thickBot="1" x14ac:dyDescent="0.25">
      <c r="A1253" s="447"/>
      <c r="B1253" s="447"/>
      <c r="C1253" s="455" t="s">
        <v>3</v>
      </c>
    </row>
    <row r="1254" spans="1:3" ht="12.75" customHeight="1" thickBot="1" x14ac:dyDescent="0.25">
      <c r="A1254" s="737" t="s">
        <v>303</v>
      </c>
      <c r="B1254" s="409" t="s">
        <v>470</v>
      </c>
      <c r="C1254" s="410" t="s">
        <v>454</v>
      </c>
    </row>
    <row r="1255" spans="1:3" ht="12.75" customHeight="1" thickBot="1" x14ac:dyDescent="0.25">
      <c r="A1255" s="738"/>
      <c r="B1255" s="362" t="s">
        <v>6</v>
      </c>
      <c r="C1255" s="374" t="s">
        <v>7</v>
      </c>
    </row>
    <row r="1256" spans="1:3" ht="12.75" customHeight="1" thickBot="1" x14ac:dyDescent="0.25">
      <c r="A1256" s="439"/>
      <c r="B1256" s="440" t="s">
        <v>235</v>
      </c>
      <c r="C1256" s="456"/>
    </row>
    <row r="1257" spans="1:3" ht="12.75" customHeight="1" thickBot="1" x14ac:dyDescent="0.25">
      <c r="A1257" s="449">
        <v>1</v>
      </c>
      <c r="B1257" s="412" t="s">
        <v>471</v>
      </c>
      <c r="C1257" s="413">
        <v>0</v>
      </c>
    </row>
    <row r="1258" spans="1:3" ht="12.75" customHeight="1" x14ac:dyDescent="0.2">
      <c r="A1258" s="416" t="s">
        <v>9</v>
      </c>
      <c r="B1258" s="91" t="s">
        <v>67</v>
      </c>
      <c r="C1258" s="415"/>
    </row>
    <row r="1259" spans="1:3" ht="12.75" customHeight="1" x14ac:dyDescent="0.2">
      <c r="A1259" s="416" t="s">
        <v>11</v>
      </c>
      <c r="B1259" s="66" t="s">
        <v>69</v>
      </c>
      <c r="C1259" s="417"/>
    </row>
    <row r="1260" spans="1:3" ht="12.75" customHeight="1" x14ac:dyDescent="0.2">
      <c r="A1260" s="416" t="s">
        <v>13</v>
      </c>
      <c r="B1260" s="66" t="s">
        <v>71</v>
      </c>
      <c r="C1260" s="417"/>
    </row>
    <row r="1261" spans="1:3" ht="12.75" customHeight="1" x14ac:dyDescent="0.2">
      <c r="A1261" s="416" t="s">
        <v>15</v>
      </c>
      <c r="B1261" s="66" t="s">
        <v>73</v>
      </c>
      <c r="C1261" s="417"/>
    </row>
    <row r="1262" spans="1:3" ht="12.75" customHeight="1" x14ac:dyDescent="0.2">
      <c r="A1262" s="416" t="s">
        <v>17</v>
      </c>
      <c r="B1262" s="66" t="s">
        <v>75</v>
      </c>
      <c r="C1262" s="417"/>
    </row>
    <row r="1263" spans="1:3" ht="12.75" customHeight="1" x14ac:dyDescent="0.2">
      <c r="A1263" s="416" t="s">
        <v>19</v>
      </c>
      <c r="B1263" s="66" t="s">
        <v>472</v>
      </c>
      <c r="C1263" s="417"/>
    </row>
    <row r="1264" spans="1:3" ht="12.75" customHeight="1" x14ac:dyDescent="0.2">
      <c r="A1264" s="416" t="s">
        <v>21</v>
      </c>
      <c r="B1264" s="74" t="s">
        <v>473</v>
      </c>
      <c r="C1264" s="417"/>
    </row>
    <row r="1265" spans="1:3" ht="12.75" customHeight="1" x14ac:dyDescent="0.2">
      <c r="A1265" s="416" t="s">
        <v>23</v>
      </c>
      <c r="B1265" s="66" t="s">
        <v>474</v>
      </c>
      <c r="C1265" s="418"/>
    </row>
    <row r="1266" spans="1:3" ht="12.75" customHeight="1" x14ac:dyDescent="0.2">
      <c r="A1266" s="416" t="s">
        <v>25</v>
      </c>
      <c r="B1266" s="66" t="s">
        <v>83</v>
      </c>
      <c r="C1266" s="417"/>
    </row>
    <row r="1267" spans="1:3" ht="12.75" customHeight="1" x14ac:dyDescent="0.2">
      <c r="A1267" s="416" t="s">
        <v>27</v>
      </c>
      <c r="B1267" s="66" t="s">
        <v>85</v>
      </c>
      <c r="C1267" s="419"/>
    </row>
    <row r="1268" spans="1:3" ht="12.75" customHeight="1" thickBot="1" x14ac:dyDescent="0.25">
      <c r="A1268" s="420" t="s">
        <v>29</v>
      </c>
      <c r="B1268" s="74" t="s">
        <v>87</v>
      </c>
      <c r="C1268" s="419"/>
    </row>
    <row r="1269" spans="1:3" ht="12.75" customHeight="1" thickBot="1" x14ac:dyDescent="0.25">
      <c r="A1269" s="411" t="s">
        <v>31</v>
      </c>
      <c r="B1269" s="412" t="s">
        <v>475</v>
      </c>
      <c r="C1269" s="413">
        <v>0</v>
      </c>
    </row>
    <row r="1270" spans="1:3" ht="12.75" customHeight="1" x14ac:dyDescent="0.2">
      <c r="A1270" s="416" t="s">
        <v>33</v>
      </c>
      <c r="B1270" s="73" t="s">
        <v>24</v>
      </c>
      <c r="C1270" s="417"/>
    </row>
    <row r="1271" spans="1:3" ht="12.75" customHeight="1" x14ac:dyDescent="0.2">
      <c r="A1271" s="416" t="s">
        <v>35</v>
      </c>
      <c r="B1271" s="66" t="s">
        <v>476</v>
      </c>
      <c r="C1271" s="417"/>
    </row>
    <row r="1272" spans="1:3" ht="12.75" customHeight="1" x14ac:dyDescent="0.2">
      <c r="A1272" s="416" t="s">
        <v>181</v>
      </c>
      <c r="B1272" s="66" t="s">
        <v>477</v>
      </c>
      <c r="C1272" s="417"/>
    </row>
    <row r="1273" spans="1:3" ht="12.75" customHeight="1" thickBot="1" x14ac:dyDescent="0.25">
      <c r="A1273" s="420" t="s">
        <v>38</v>
      </c>
      <c r="B1273" s="67" t="s">
        <v>478</v>
      </c>
      <c r="C1273" s="417"/>
    </row>
    <row r="1274" spans="1:3" ht="12.75" customHeight="1" thickBot="1" x14ac:dyDescent="0.25">
      <c r="A1274" s="411" t="s">
        <v>40</v>
      </c>
      <c r="B1274" s="72" t="s">
        <v>243</v>
      </c>
      <c r="C1274" s="421"/>
    </row>
    <row r="1275" spans="1:3" ht="12.75" customHeight="1" thickBot="1" x14ac:dyDescent="0.25">
      <c r="A1275" s="411" t="s">
        <v>42</v>
      </c>
      <c r="B1275" s="72" t="s">
        <v>479</v>
      </c>
      <c r="C1275" s="413">
        <v>0</v>
      </c>
    </row>
    <row r="1276" spans="1:3" ht="12.75" customHeight="1" x14ac:dyDescent="0.2">
      <c r="A1276" s="416" t="s">
        <v>44</v>
      </c>
      <c r="B1276" s="422" t="s">
        <v>39</v>
      </c>
      <c r="C1276" s="423"/>
    </row>
    <row r="1277" spans="1:3" ht="12.75" customHeight="1" x14ac:dyDescent="0.2">
      <c r="A1277" s="416" t="s">
        <v>46</v>
      </c>
      <c r="B1277" s="422" t="s">
        <v>43</v>
      </c>
      <c r="C1277" s="417"/>
    </row>
    <row r="1278" spans="1:3" ht="12.75" customHeight="1" x14ac:dyDescent="0.2">
      <c r="A1278" s="416" t="s">
        <v>48</v>
      </c>
      <c r="B1278" s="424" t="s">
        <v>47</v>
      </c>
      <c r="C1278" s="417"/>
    </row>
    <row r="1279" spans="1:3" ht="12.75" customHeight="1" thickBot="1" x14ac:dyDescent="0.25">
      <c r="A1279" s="420" t="s">
        <v>264</v>
      </c>
      <c r="B1279" s="425" t="s">
        <v>480</v>
      </c>
      <c r="C1279" s="426"/>
    </row>
    <row r="1280" spans="1:3" ht="12.75" customHeight="1" thickBot="1" x14ac:dyDescent="0.25">
      <c r="A1280" s="411" t="s">
        <v>51</v>
      </c>
      <c r="B1280" s="72" t="s">
        <v>481</v>
      </c>
      <c r="C1280" s="413">
        <v>0</v>
      </c>
    </row>
    <row r="1281" spans="1:3" ht="12.75" customHeight="1" x14ac:dyDescent="0.2">
      <c r="A1281" s="416" t="s">
        <v>53</v>
      </c>
      <c r="B1281" s="422" t="s">
        <v>90</v>
      </c>
      <c r="C1281" s="423"/>
    </row>
    <row r="1282" spans="1:3" ht="12.75" customHeight="1" x14ac:dyDescent="0.2">
      <c r="A1282" s="416" t="s">
        <v>55</v>
      </c>
      <c r="B1282" s="424" t="s">
        <v>92</v>
      </c>
      <c r="C1282" s="427"/>
    </row>
    <row r="1283" spans="1:3" ht="12.75" customHeight="1" thickBot="1" x14ac:dyDescent="0.25">
      <c r="A1283" s="420" t="s">
        <v>57</v>
      </c>
      <c r="B1283" s="428" t="s">
        <v>94</v>
      </c>
      <c r="C1283" s="426"/>
    </row>
    <row r="1284" spans="1:3" ht="12.75" customHeight="1" thickBot="1" x14ac:dyDescent="0.25">
      <c r="A1284" s="411" t="s">
        <v>59</v>
      </c>
      <c r="B1284" s="72" t="s">
        <v>246</v>
      </c>
      <c r="C1284" s="421"/>
    </row>
    <row r="1285" spans="1:3" ht="12.75" customHeight="1" thickBot="1" x14ac:dyDescent="0.25">
      <c r="A1285" s="411" t="s">
        <v>61</v>
      </c>
      <c r="B1285" s="72" t="s">
        <v>482</v>
      </c>
      <c r="C1285" s="429"/>
    </row>
    <row r="1286" spans="1:3" ht="12.75" customHeight="1" thickBot="1" x14ac:dyDescent="0.25">
      <c r="A1286" s="411" t="s">
        <v>63</v>
      </c>
      <c r="B1286" s="72" t="s">
        <v>483</v>
      </c>
      <c r="C1286" s="430">
        <v>0</v>
      </c>
    </row>
    <row r="1287" spans="1:3" ht="12.75" customHeight="1" thickBot="1" x14ac:dyDescent="0.25">
      <c r="A1287" s="411" t="s">
        <v>196</v>
      </c>
      <c r="B1287" s="72" t="s">
        <v>484</v>
      </c>
      <c r="C1287" s="430">
        <v>0</v>
      </c>
    </row>
    <row r="1288" spans="1:3" ht="12.75" customHeight="1" x14ac:dyDescent="0.2">
      <c r="A1288" s="416" t="s">
        <v>66</v>
      </c>
      <c r="B1288" s="422" t="s">
        <v>485</v>
      </c>
      <c r="C1288" s="423"/>
    </row>
    <row r="1289" spans="1:3" ht="12.75" customHeight="1" x14ac:dyDescent="0.2">
      <c r="A1289" s="416" t="s">
        <v>68</v>
      </c>
      <c r="B1289" s="424" t="s">
        <v>486</v>
      </c>
      <c r="C1289" s="427"/>
    </row>
    <row r="1290" spans="1:3" ht="12.75" customHeight="1" thickBot="1" x14ac:dyDescent="0.25">
      <c r="A1290" s="420" t="s">
        <v>70</v>
      </c>
      <c r="B1290" s="428" t="s">
        <v>487</v>
      </c>
      <c r="C1290" s="426"/>
    </row>
    <row r="1291" spans="1:3" ht="12.75" customHeight="1" thickBot="1" x14ac:dyDescent="0.25">
      <c r="A1291" s="442" t="s">
        <v>72</v>
      </c>
      <c r="B1291" s="443" t="s">
        <v>488</v>
      </c>
      <c r="C1291" s="406">
        <v>0</v>
      </c>
    </row>
    <row r="1292" spans="1:3" ht="12.75" customHeight="1" thickBot="1" x14ac:dyDescent="0.25">
      <c r="A1292" s="431"/>
      <c r="B1292" s="432"/>
      <c r="C1292" s="431"/>
    </row>
    <row r="1293" spans="1:3" ht="12.75" customHeight="1" thickBot="1" x14ac:dyDescent="0.25">
      <c r="A1293" s="451"/>
      <c r="B1293" s="452" t="s">
        <v>236</v>
      </c>
      <c r="C1293" s="444"/>
    </row>
    <row r="1294" spans="1:3" ht="12.75" customHeight="1" thickBot="1" x14ac:dyDescent="0.25">
      <c r="A1294" s="411">
        <v>1</v>
      </c>
      <c r="B1294" s="72" t="s">
        <v>489</v>
      </c>
      <c r="C1294" s="413">
        <v>0</v>
      </c>
    </row>
    <row r="1295" spans="1:3" ht="12.75" customHeight="1" x14ac:dyDescent="0.2">
      <c r="A1295" s="414" t="s">
        <v>9</v>
      </c>
      <c r="B1295" s="73" t="s">
        <v>167</v>
      </c>
      <c r="C1295" s="423"/>
    </row>
    <row r="1296" spans="1:3" ht="12.75" customHeight="1" x14ac:dyDescent="0.2">
      <c r="A1296" s="416" t="s">
        <v>11</v>
      </c>
      <c r="B1296" s="66" t="s">
        <v>168</v>
      </c>
      <c r="C1296" s="433"/>
    </row>
    <row r="1297" spans="1:3" ht="12.75" customHeight="1" x14ac:dyDescent="0.2">
      <c r="A1297" s="416" t="s">
        <v>13</v>
      </c>
      <c r="B1297" s="66" t="s">
        <v>169</v>
      </c>
      <c r="C1297" s="433"/>
    </row>
    <row r="1298" spans="1:3" ht="12.75" customHeight="1" x14ac:dyDescent="0.2">
      <c r="A1298" s="416" t="s">
        <v>15</v>
      </c>
      <c r="B1298" s="66" t="s">
        <v>170</v>
      </c>
      <c r="C1298" s="433"/>
    </row>
    <row r="1299" spans="1:3" ht="12.75" customHeight="1" thickBot="1" x14ac:dyDescent="0.25">
      <c r="A1299" s="420" t="s">
        <v>17</v>
      </c>
      <c r="B1299" s="67" t="s">
        <v>171</v>
      </c>
      <c r="C1299" s="433"/>
    </row>
    <row r="1300" spans="1:3" ht="12.75" customHeight="1" thickBot="1" x14ac:dyDescent="0.25">
      <c r="A1300" s="411" t="s">
        <v>19</v>
      </c>
      <c r="B1300" s="72" t="s">
        <v>490</v>
      </c>
      <c r="C1300" s="413">
        <v>0</v>
      </c>
    </row>
    <row r="1301" spans="1:3" ht="12.75" customHeight="1" x14ac:dyDescent="0.2">
      <c r="A1301" s="416" t="s">
        <v>21</v>
      </c>
      <c r="B1301" s="73" t="s">
        <v>189</v>
      </c>
      <c r="C1301" s="423"/>
    </row>
    <row r="1302" spans="1:3" ht="12.75" customHeight="1" x14ac:dyDescent="0.2">
      <c r="A1302" s="416" t="s">
        <v>23</v>
      </c>
      <c r="B1302" s="66" t="s">
        <v>191</v>
      </c>
      <c r="C1302" s="433"/>
    </row>
    <row r="1303" spans="1:3" ht="12.75" customHeight="1" x14ac:dyDescent="0.2">
      <c r="A1303" s="416" t="s">
        <v>25</v>
      </c>
      <c r="B1303" s="66" t="s">
        <v>193</v>
      </c>
      <c r="C1303" s="433"/>
    </row>
    <row r="1304" spans="1:3" ht="12.75" customHeight="1" thickBot="1" x14ac:dyDescent="0.25">
      <c r="A1304" s="420" t="s">
        <v>27</v>
      </c>
      <c r="B1304" s="434" t="s">
        <v>491</v>
      </c>
      <c r="C1304" s="433"/>
    </row>
    <row r="1305" spans="1:3" ht="12.75" customHeight="1" thickBot="1" x14ac:dyDescent="0.25">
      <c r="A1305" s="411" t="s">
        <v>29</v>
      </c>
      <c r="B1305" s="72" t="s">
        <v>492</v>
      </c>
      <c r="C1305" s="421"/>
    </row>
    <row r="1306" spans="1:3" ht="12.75" customHeight="1" thickBot="1" x14ac:dyDescent="0.25">
      <c r="A1306" s="442" t="s">
        <v>31</v>
      </c>
      <c r="B1306" s="445" t="s">
        <v>493</v>
      </c>
      <c r="C1306" s="406">
        <v>0</v>
      </c>
    </row>
    <row r="1307" spans="1:3" ht="12.75" customHeight="1" thickBot="1" x14ac:dyDescent="0.25">
      <c r="A1307" s="435"/>
      <c r="B1307" s="358"/>
      <c r="C1307" s="450">
        <v>0</v>
      </c>
    </row>
    <row r="1308" spans="1:3" ht="12.75" customHeight="1" thickBot="1" x14ac:dyDescent="0.25">
      <c r="A1308" s="372" t="s">
        <v>458</v>
      </c>
      <c r="B1308" s="371"/>
      <c r="C1308" s="437"/>
    </row>
    <row r="1309" spans="1:3" ht="12.75" customHeight="1" thickBot="1" x14ac:dyDescent="0.25">
      <c r="A1309" s="372" t="s">
        <v>459</v>
      </c>
      <c r="B1309" s="371"/>
      <c r="C1309" s="437"/>
    </row>
    <row r="1310" spans="1:3" ht="12.75" customHeight="1" thickBot="1" x14ac:dyDescent="0.25"/>
    <row r="1311" spans="1:3" ht="14.25" x14ac:dyDescent="0.2">
      <c r="A1311" s="739" t="s">
        <v>495</v>
      </c>
      <c r="B1311" s="736"/>
      <c r="C1311" s="453" t="s">
        <v>468</v>
      </c>
    </row>
    <row r="1312" spans="1:3" ht="15" thickBot="1" x14ac:dyDescent="0.25">
      <c r="A1312" s="734" t="s">
        <v>467</v>
      </c>
      <c r="B1312" s="735"/>
      <c r="C1312" s="454" t="s">
        <v>468</v>
      </c>
    </row>
    <row r="1313" spans="1:3" ht="12.75" customHeight="1" thickBot="1" x14ac:dyDescent="0.25">
      <c r="A1313" s="447"/>
      <c r="B1313" s="447"/>
      <c r="C1313" s="455" t="s">
        <v>3</v>
      </c>
    </row>
    <row r="1314" spans="1:3" ht="12.75" customHeight="1" thickBot="1" x14ac:dyDescent="0.25">
      <c r="A1314" s="737" t="s">
        <v>303</v>
      </c>
      <c r="B1314" s="409" t="s">
        <v>470</v>
      </c>
      <c r="C1314" s="410" t="s">
        <v>454</v>
      </c>
    </row>
    <row r="1315" spans="1:3" ht="12.75" customHeight="1" thickBot="1" x14ac:dyDescent="0.25">
      <c r="A1315" s="738"/>
      <c r="B1315" s="362" t="s">
        <v>6</v>
      </c>
      <c r="C1315" s="374" t="s">
        <v>7</v>
      </c>
    </row>
    <row r="1316" spans="1:3" ht="12.75" customHeight="1" thickBot="1" x14ac:dyDescent="0.25">
      <c r="A1316" s="439"/>
      <c r="B1316" s="440" t="s">
        <v>235</v>
      </c>
      <c r="C1316" s="456"/>
    </row>
    <row r="1317" spans="1:3" ht="12.75" customHeight="1" thickBot="1" x14ac:dyDescent="0.25">
      <c r="A1317" s="449">
        <v>1</v>
      </c>
      <c r="B1317" s="412" t="s">
        <v>471</v>
      </c>
      <c r="C1317" s="413">
        <v>0</v>
      </c>
    </row>
    <row r="1318" spans="1:3" ht="12.75" customHeight="1" x14ac:dyDescent="0.2">
      <c r="A1318" s="416" t="s">
        <v>9</v>
      </c>
      <c r="B1318" s="91" t="s">
        <v>67</v>
      </c>
      <c r="C1318" s="415"/>
    </row>
    <row r="1319" spans="1:3" ht="12.75" customHeight="1" x14ac:dyDescent="0.2">
      <c r="A1319" s="416" t="s">
        <v>11</v>
      </c>
      <c r="B1319" s="66" t="s">
        <v>69</v>
      </c>
      <c r="C1319" s="417"/>
    </row>
    <row r="1320" spans="1:3" ht="12.75" customHeight="1" x14ac:dyDescent="0.2">
      <c r="A1320" s="416" t="s">
        <v>13</v>
      </c>
      <c r="B1320" s="66" t="s">
        <v>71</v>
      </c>
      <c r="C1320" s="417"/>
    </row>
    <row r="1321" spans="1:3" ht="12.75" customHeight="1" x14ac:dyDescent="0.2">
      <c r="A1321" s="416" t="s">
        <v>15</v>
      </c>
      <c r="B1321" s="66" t="s">
        <v>73</v>
      </c>
      <c r="C1321" s="417"/>
    </row>
    <row r="1322" spans="1:3" ht="12.75" customHeight="1" x14ac:dyDescent="0.2">
      <c r="A1322" s="416" t="s">
        <v>17</v>
      </c>
      <c r="B1322" s="66" t="s">
        <v>75</v>
      </c>
      <c r="C1322" s="417"/>
    </row>
    <row r="1323" spans="1:3" ht="12.75" customHeight="1" x14ac:dyDescent="0.2">
      <c r="A1323" s="416" t="s">
        <v>19</v>
      </c>
      <c r="B1323" s="66" t="s">
        <v>472</v>
      </c>
      <c r="C1323" s="417"/>
    </row>
    <row r="1324" spans="1:3" ht="12.75" customHeight="1" x14ac:dyDescent="0.2">
      <c r="A1324" s="416" t="s">
        <v>21</v>
      </c>
      <c r="B1324" s="74" t="s">
        <v>473</v>
      </c>
      <c r="C1324" s="417"/>
    </row>
    <row r="1325" spans="1:3" ht="12.75" customHeight="1" x14ac:dyDescent="0.2">
      <c r="A1325" s="416" t="s">
        <v>23</v>
      </c>
      <c r="B1325" s="66" t="s">
        <v>474</v>
      </c>
      <c r="C1325" s="418"/>
    </row>
    <row r="1326" spans="1:3" ht="12.75" customHeight="1" x14ac:dyDescent="0.2">
      <c r="A1326" s="416" t="s">
        <v>25</v>
      </c>
      <c r="B1326" s="66" t="s">
        <v>83</v>
      </c>
      <c r="C1326" s="417"/>
    </row>
    <row r="1327" spans="1:3" ht="12.75" customHeight="1" x14ac:dyDescent="0.2">
      <c r="A1327" s="416" t="s">
        <v>27</v>
      </c>
      <c r="B1327" s="66" t="s">
        <v>85</v>
      </c>
      <c r="C1327" s="419"/>
    </row>
    <row r="1328" spans="1:3" ht="12.75" customHeight="1" thickBot="1" x14ac:dyDescent="0.25">
      <c r="A1328" s="420" t="s">
        <v>29</v>
      </c>
      <c r="B1328" s="74" t="s">
        <v>87</v>
      </c>
      <c r="C1328" s="419"/>
    </row>
    <row r="1329" spans="1:3" ht="12.75" customHeight="1" thickBot="1" x14ac:dyDescent="0.25">
      <c r="A1329" s="411" t="s">
        <v>31</v>
      </c>
      <c r="B1329" s="412" t="s">
        <v>475</v>
      </c>
      <c r="C1329" s="413">
        <v>0</v>
      </c>
    </row>
    <row r="1330" spans="1:3" ht="12.75" customHeight="1" x14ac:dyDescent="0.2">
      <c r="A1330" s="416" t="s">
        <v>33</v>
      </c>
      <c r="B1330" s="73" t="s">
        <v>24</v>
      </c>
      <c r="C1330" s="417"/>
    </row>
    <row r="1331" spans="1:3" ht="12.75" customHeight="1" x14ac:dyDescent="0.2">
      <c r="A1331" s="416" t="s">
        <v>35</v>
      </c>
      <c r="B1331" s="66" t="s">
        <v>476</v>
      </c>
      <c r="C1331" s="417"/>
    </row>
    <row r="1332" spans="1:3" ht="12.75" customHeight="1" x14ac:dyDescent="0.2">
      <c r="A1332" s="416" t="s">
        <v>181</v>
      </c>
      <c r="B1332" s="66" t="s">
        <v>477</v>
      </c>
      <c r="C1332" s="417"/>
    </row>
    <row r="1333" spans="1:3" ht="12.75" customHeight="1" thickBot="1" x14ac:dyDescent="0.25">
      <c r="A1333" s="420" t="s">
        <v>38</v>
      </c>
      <c r="B1333" s="67" t="s">
        <v>478</v>
      </c>
      <c r="C1333" s="417"/>
    </row>
    <row r="1334" spans="1:3" ht="12.75" customHeight="1" thickBot="1" x14ac:dyDescent="0.25">
      <c r="A1334" s="411" t="s">
        <v>40</v>
      </c>
      <c r="B1334" s="72" t="s">
        <v>243</v>
      </c>
      <c r="C1334" s="421"/>
    </row>
    <row r="1335" spans="1:3" ht="12.75" customHeight="1" thickBot="1" x14ac:dyDescent="0.25">
      <c r="A1335" s="411" t="s">
        <v>42</v>
      </c>
      <c r="B1335" s="72" t="s">
        <v>479</v>
      </c>
      <c r="C1335" s="413">
        <v>0</v>
      </c>
    </row>
    <row r="1336" spans="1:3" ht="12.75" customHeight="1" x14ac:dyDescent="0.2">
      <c r="A1336" s="416" t="s">
        <v>44</v>
      </c>
      <c r="B1336" s="422" t="s">
        <v>39</v>
      </c>
      <c r="C1336" s="423"/>
    </row>
    <row r="1337" spans="1:3" ht="12.75" customHeight="1" x14ac:dyDescent="0.2">
      <c r="A1337" s="416" t="s">
        <v>46</v>
      </c>
      <c r="B1337" s="422" t="s">
        <v>43</v>
      </c>
      <c r="C1337" s="417"/>
    </row>
    <row r="1338" spans="1:3" ht="12.75" customHeight="1" x14ac:dyDescent="0.2">
      <c r="A1338" s="416" t="s">
        <v>48</v>
      </c>
      <c r="B1338" s="424" t="s">
        <v>47</v>
      </c>
      <c r="C1338" s="417"/>
    </row>
    <row r="1339" spans="1:3" ht="12.75" customHeight="1" thickBot="1" x14ac:dyDescent="0.25">
      <c r="A1339" s="420" t="s">
        <v>264</v>
      </c>
      <c r="B1339" s="425" t="s">
        <v>480</v>
      </c>
      <c r="C1339" s="426"/>
    </row>
    <row r="1340" spans="1:3" ht="12.75" customHeight="1" thickBot="1" x14ac:dyDescent="0.25">
      <c r="A1340" s="411" t="s">
        <v>51</v>
      </c>
      <c r="B1340" s="72" t="s">
        <v>481</v>
      </c>
      <c r="C1340" s="413">
        <v>0</v>
      </c>
    </row>
    <row r="1341" spans="1:3" ht="12.75" customHeight="1" x14ac:dyDescent="0.2">
      <c r="A1341" s="416" t="s">
        <v>53</v>
      </c>
      <c r="B1341" s="422" t="s">
        <v>90</v>
      </c>
      <c r="C1341" s="423"/>
    </row>
    <row r="1342" spans="1:3" ht="12.75" customHeight="1" x14ac:dyDescent="0.2">
      <c r="A1342" s="416" t="s">
        <v>55</v>
      </c>
      <c r="B1342" s="424" t="s">
        <v>92</v>
      </c>
      <c r="C1342" s="427"/>
    </row>
    <row r="1343" spans="1:3" ht="12.75" customHeight="1" thickBot="1" x14ac:dyDescent="0.25">
      <c r="A1343" s="420" t="s">
        <v>57</v>
      </c>
      <c r="B1343" s="428" t="s">
        <v>94</v>
      </c>
      <c r="C1343" s="426"/>
    </row>
    <row r="1344" spans="1:3" ht="12.75" customHeight="1" thickBot="1" x14ac:dyDescent="0.25">
      <c r="A1344" s="411" t="s">
        <v>59</v>
      </c>
      <c r="B1344" s="72" t="s">
        <v>246</v>
      </c>
      <c r="C1344" s="421"/>
    </row>
    <row r="1345" spans="1:3" ht="12.75" customHeight="1" thickBot="1" x14ac:dyDescent="0.25">
      <c r="A1345" s="411" t="s">
        <v>61</v>
      </c>
      <c r="B1345" s="72" t="s">
        <v>482</v>
      </c>
      <c r="C1345" s="429"/>
    </row>
    <row r="1346" spans="1:3" ht="12.75" customHeight="1" thickBot="1" x14ac:dyDescent="0.25">
      <c r="A1346" s="411" t="s">
        <v>63</v>
      </c>
      <c r="B1346" s="72" t="s">
        <v>483</v>
      </c>
      <c r="C1346" s="430">
        <v>0</v>
      </c>
    </row>
    <row r="1347" spans="1:3" ht="12.75" customHeight="1" thickBot="1" x14ac:dyDescent="0.25">
      <c r="A1347" s="411" t="s">
        <v>196</v>
      </c>
      <c r="B1347" s="72" t="s">
        <v>484</v>
      </c>
      <c r="C1347" s="430">
        <v>0</v>
      </c>
    </row>
    <row r="1348" spans="1:3" ht="12.75" customHeight="1" x14ac:dyDescent="0.2">
      <c r="A1348" s="416" t="s">
        <v>66</v>
      </c>
      <c r="B1348" s="422" t="s">
        <v>485</v>
      </c>
      <c r="C1348" s="423"/>
    </row>
    <row r="1349" spans="1:3" ht="12.75" customHeight="1" x14ac:dyDescent="0.2">
      <c r="A1349" s="416" t="s">
        <v>68</v>
      </c>
      <c r="B1349" s="424" t="s">
        <v>486</v>
      </c>
      <c r="C1349" s="427"/>
    </row>
    <row r="1350" spans="1:3" ht="12.75" customHeight="1" thickBot="1" x14ac:dyDescent="0.25">
      <c r="A1350" s="420" t="s">
        <v>70</v>
      </c>
      <c r="B1350" s="428" t="s">
        <v>487</v>
      </c>
      <c r="C1350" s="426"/>
    </row>
    <row r="1351" spans="1:3" ht="12.75" customHeight="1" thickBot="1" x14ac:dyDescent="0.25">
      <c r="A1351" s="442" t="s">
        <v>72</v>
      </c>
      <c r="B1351" s="443" t="s">
        <v>488</v>
      </c>
      <c r="C1351" s="406">
        <v>0</v>
      </c>
    </row>
    <row r="1352" spans="1:3" ht="12.75" customHeight="1" thickBot="1" x14ac:dyDescent="0.25">
      <c r="A1352" s="431"/>
      <c r="B1352" s="432"/>
      <c r="C1352" s="431"/>
    </row>
    <row r="1353" spans="1:3" ht="12.75" customHeight="1" thickBot="1" x14ac:dyDescent="0.25">
      <c r="A1353" s="451"/>
      <c r="B1353" s="452" t="s">
        <v>236</v>
      </c>
      <c r="C1353" s="444"/>
    </row>
    <row r="1354" spans="1:3" ht="12.75" customHeight="1" thickBot="1" x14ac:dyDescent="0.25">
      <c r="A1354" s="411">
        <v>1</v>
      </c>
      <c r="B1354" s="72" t="s">
        <v>489</v>
      </c>
      <c r="C1354" s="413">
        <v>0</v>
      </c>
    </row>
    <row r="1355" spans="1:3" ht="12.75" customHeight="1" x14ac:dyDescent="0.2">
      <c r="A1355" s="414" t="s">
        <v>9</v>
      </c>
      <c r="B1355" s="73" t="s">
        <v>167</v>
      </c>
      <c r="C1355" s="423"/>
    </row>
    <row r="1356" spans="1:3" ht="12.75" customHeight="1" x14ac:dyDescent="0.2">
      <c r="A1356" s="416" t="s">
        <v>11</v>
      </c>
      <c r="B1356" s="66" t="s">
        <v>168</v>
      </c>
      <c r="C1356" s="433"/>
    </row>
    <row r="1357" spans="1:3" ht="12.75" customHeight="1" x14ac:dyDescent="0.2">
      <c r="A1357" s="416" t="s">
        <v>13</v>
      </c>
      <c r="B1357" s="66" t="s">
        <v>169</v>
      </c>
      <c r="C1357" s="433"/>
    </row>
    <row r="1358" spans="1:3" ht="12.75" customHeight="1" x14ac:dyDescent="0.2">
      <c r="A1358" s="416" t="s">
        <v>15</v>
      </c>
      <c r="B1358" s="66" t="s">
        <v>170</v>
      </c>
      <c r="C1358" s="433"/>
    </row>
    <row r="1359" spans="1:3" ht="12.75" customHeight="1" thickBot="1" x14ac:dyDescent="0.25">
      <c r="A1359" s="420" t="s">
        <v>17</v>
      </c>
      <c r="B1359" s="67" t="s">
        <v>171</v>
      </c>
      <c r="C1359" s="433"/>
    </row>
    <row r="1360" spans="1:3" ht="12.75" customHeight="1" thickBot="1" x14ac:dyDescent="0.25">
      <c r="A1360" s="411" t="s">
        <v>19</v>
      </c>
      <c r="B1360" s="72" t="s">
        <v>490</v>
      </c>
      <c r="C1360" s="413">
        <v>0</v>
      </c>
    </row>
    <row r="1361" spans="1:3" ht="12.75" customHeight="1" x14ac:dyDescent="0.2">
      <c r="A1361" s="416" t="s">
        <v>21</v>
      </c>
      <c r="B1361" s="73" t="s">
        <v>189</v>
      </c>
      <c r="C1361" s="423"/>
    </row>
    <row r="1362" spans="1:3" ht="12.75" customHeight="1" x14ac:dyDescent="0.2">
      <c r="A1362" s="416" t="s">
        <v>23</v>
      </c>
      <c r="B1362" s="66" t="s">
        <v>191</v>
      </c>
      <c r="C1362" s="433"/>
    </row>
    <row r="1363" spans="1:3" ht="12.75" customHeight="1" x14ac:dyDescent="0.2">
      <c r="A1363" s="416" t="s">
        <v>25</v>
      </c>
      <c r="B1363" s="66" t="s">
        <v>193</v>
      </c>
      <c r="C1363" s="433"/>
    </row>
    <row r="1364" spans="1:3" ht="12.75" customHeight="1" thickBot="1" x14ac:dyDescent="0.25">
      <c r="A1364" s="420" t="s">
        <v>27</v>
      </c>
      <c r="B1364" s="434" t="s">
        <v>491</v>
      </c>
      <c r="C1364" s="433"/>
    </row>
    <row r="1365" spans="1:3" ht="12.75" customHeight="1" thickBot="1" x14ac:dyDescent="0.25">
      <c r="A1365" s="411" t="s">
        <v>29</v>
      </c>
      <c r="B1365" s="72" t="s">
        <v>492</v>
      </c>
      <c r="C1365" s="421"/>
    </row>
    <row r="1366" spans="1:3" ht="12.75" customHeight="1" thickBot="1" x14ac:dyDescent="0.25">
      <c r="A1366" s="442" t="s">
        <v>31</v>
      </c>
      <c r="B1366" s="445" t="s">
        <v>493</v>
      </c>
      <c r="C1366" s="406">
        <v>0</v>
      </c>
    </row>
    <row r="1367" spans="1:3" ht="12.75" customHeight="1" thickBot="1" x14ac:dyDescent="0.25">
      <c r="A1367" s="435"/>
      <c r="B1367" s="358"/>
      <c r="C1367" s="450">
        <v>0</v>
      </c>
    </row>
    <row r="1368" spans="1:3" ht="12.75" customHeight="1" thickBot="1" x14ac:dyDescent="0.25">
      <c r="A1368" s="372" t="s">
        <v>458</v>
      </c>
      <c r="B1368" s="371"/>
      <c r="C1368" s="437"/>
    </row>
    <row r="1369" spans="1:3" ht="12.75" customHeight="1" thickBot="1" x14ac:dyDescent="0.25">
      <c r="A1369" s="372" t="s">
        <v>459</v>
      </c>
      <c r="B1369" s="371"/>
      <c r="C1369" s="437"/>
    </row>
  </sheetData>
  <sheetProtection formatCells="0"/>
  <mergeCells count="56">
    <mergeCell ref="A1311:B1311"/>
    <mergeCell ref="A1312:B1312"/>
    <mergeCell ref="A1070:B1070"/>
    <mergeCell ref="A1071:B1071"/>
    <mergeCell ref="A1314:A1315"/>
    <mergeCell ref="A1130:B1130"/>
    <mergeCell ref="A1131:B1131"/>
    <mergeCell ref="A1133:A1134"/>
    <mergeCell ref="A1191:B1191"/>
    <mergeCell ref="A1192:B1192"/>
    <mergeCell ref="A1194:A1195"/>
    <mergeCell ref="A1251:B1251"/>
    <mergeCell ref="A1252:B1252"/>
    <mergeCell ref="A1254:A1255"/>
    <mergeCell ref="A891:B891"/>
    <mergeCell ref="A1073:A1074"/>
    <mergeCell ref="A890:B890"/>
    <mergeCell ref="A893:A894"/>
    <mergeCell ref="A950:B950"/>
    <mergeCell ref="A951:B951"/>
    <mergeCell ref="A953:A954"/>
    <mergeCell ref="A1010:B1010"/>
    <mergeCell ref="A1011:B1011"/>
    <mergeCell ref="A1013:A1014"/>
    <mergeCell ref="A713:A714"/>
    <mergeCell ref="A770:B770"/>
    <mergeCell ref="A773:A774"/>
    <mergeCell ref="A830:B830"/>
    <mergeCell ref="A831:B831"/>
    <mergeCell ref="A833:A834"/>
    <mergeCell ref="A417:B417"/>
    <mergeCell ref="A488:B488"/>
    <mergeCell ref="A771:B771"/>
    <mergeCell ref="A578:B578"/>
    <mergeCell ref="A579:B579"/>
    <mergeCell ref="A650:B650"/>
    <mergeCell ref="A651:B651"/>
    <mergeCell ref="A653:A654"/>
    <mergeCell ref="A710:B710"/>
    <mergeCell ref="A711:B711"/>
    <mergeCell ref="A255:B255"/>
    <mergeCell ref="A164:B164"/>
    <mergeCell ref="A165:B165"/>
    <mergeCell ref="A326:B326"/>
    <mergeCell ref="A327:B327"/>
    <mergeCell ref="A416:B416"/>
    <mergeCell ref="A2:B2"/>
    <mergeCell ref="A3:B3"/>
    <mergeCell ref="A4:B4"/>
    <mergeCell ref="A92:B92"/>
    <mergeCell ref="A93:B93"/>
    <mergeCell ref="A489:B489"/>
    <mergeCell ref="A94:B94"/>
    <mergeCell ref="A161:B161"/>
    <mergeCell ref="A162:B162"/>
    <mergeCell ref="A254:B254"/>
  </mergeCells>
  <printOptions horizontalCentered="1"/>
  <pageMargins left="0.70866141732283461" right="0.70866141732283461" top="0.74803149606299213" bottom="0.74803149606299213" header="0.31496062992125984" footer="0.31496062992125984"/>
  <pageSetup paperSize="9" scale="90" fitToHeight="0" orientation="portrait" r:id="rId1"/>
  <headerFooter alignWithMargins="0">
    <oddFooter>&amp;R&amp;P</oddFooter>
  </headerFooter>
  <rowBreaks count="27" manualBreakCount="27">
    <brk id="59" max="16383" man="1"/>
    <brk id="91" max="16383" man="1"/>
    <brk id="149" max="16383" man="1"/>
    <brk id="163" max="16383" man="1"/>
    <brk id="221" max="16383" man="1"/>
    <brk id="253" max="16383" man="1"/>
    <brk id="311" max="16383" man="1"/>
    <brk id="325" max="16383" man="1"/>
    <brk id="383" max="16383" man="1"/>
    <brk id="415" max="16383" man="1"/>
    <brk id="473" max="16383" man="1"/>
    <brk id="487" max="16383" man="1"/>
    <brk id="545" max="16383" man="1"/>
    <brk id="577" max="16383" man="1"/>
    <brk id="635" max="16383" man="1"/>
    <brk id="649" max="16383" man="1"/>
    <brk id="709" max="16383" man="1"/>
    <brk id="769" max="16383" man="1"/>
    <brk id="829" max="16383" man="1"/>
    <brk id="889" max="16383" man="1"/>
    <brk id="949" max="16383" man="1"/>
    <brk id="1009" max="16383" man="1"/>
    <brk id="1069" max="16383" man="1"/>
    <brk id="1129" max="16383" man="1"/>
    <brk id="1190" max="16383" man="1"/>
    <brk id="1250" max="16383" man="1"/>
    <brk id="131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66114-A8AB-401F-8E96-6C6E14945C4E}">
  <sheetPr>
    <tabColor theme="2"/>
  </sheetPr>
  <dimension ref="A2:G29"/>
  <sheetViews>
    <sheetView tabSelected="1" zoomScaleNormal="100" workbookViewId="0">
      <selection activeCell="J20" sqref="J20"/>
    </sheetView>
  </sheetViews>
  <sheetFormatPr defaultRowHeight="12.75" x14ac:dyDescent="0.2"/>
  <cols>
    <col min="1" max="1" width="5.5" customWidth="1"/>
    <col min="2" max="2" width="33.1640625" customWidth="1"/>
    <col min="3" max="3" width="12.33203125" customWidth="1"/>
    <col min="4" max="4" width="11.5" customWidth="1"/>
    <col min="5" max="5" width="11.33203125" customWidth="1"/>
    <col min="6" max="6" width="11" customWidth="1"/>
    <col min="7" max="7" width="14.33203125" customWidth="1"/>
  </cols>
  <sheetData>
    <row r="2" spans="1:7" ht="15" x14ac:dyDescent="0.25">
      <c r="B2" s="742" t="s">
        <v>401</v>
      </c>
      <c r="C2" s="742"/>
      <c r="D2" s="742"/>
      <c r="E2" s="742"/>
      <c r="F2" s="742"/>
      <c r="G2" s="742"/>
    </row>
    <row r="4" spans="1:7" ht="43.5" customHeight="1" x14ac:dyDescent="0.25">
      <c r="A4" s="743" t="s">
        <v>381</v>
      </c>
      <c r="B4" s="743"/>
      <c r="C4" s="743"/>
      <c r="D4" s="743"/>
      <c r="E4" s="743"/>
      <c r="F4" s="743"/>
      <c r="G4" s="743"/>
    </row>
    <row r="6" spans="1:7" s="288" customFormat="1" ht="27.2" customHeight="1" x14ac:dyDescent="0.25">
      <c r="A6" s="287" t="s">
        <v>382</v>
      </c>
      <c r="C6" s="744" t="s">
        <v>383</v>
      </c>
      <c r="D6" s="744"/>
      <c r="E6" s="744"/>
      <c r="F6" s="744"/>
      <c r="G6" s="744"/>
    </row>
    <row r="7" spans="1:7" s="288" customFormat="1" ht="15.75" x14ac:dyDescent="0.25"/>
    <row r="8" spans="1:7" s="288" customFormat="1" ht="24.75" customHeight="1" x14ac:dyDescent="0.25">
      <c r="A8" s="287" t="s">
        <v>384</v>
      </c>
      <c r="C8" s="744" t="s">
        <v>385</v>
      </c>
      <c r="D8" s="744"/>
      <c r="E8" s="744"/>
      <c r="F8" s="744"/>
    </row>
    <row r="9" spans="1:7" s="289" customFormat="1" x14ac:dyDescent="0.2"/>
    <row r="10" spans="1:7" s="292" customFormat="1" ht="15.2" customHeight="1" x14ac:dyDescent="0.25">
      <c r="A10" s="290" t="s">
        <v>609</v>
      </c>
      <c r="B10" s="291"/>
      <c r="C10" s="291"/>
      <c r="D10" s="291"/>
      <c r="E10" s="291"/>
      <c r="F10" s="291"/>
      <c r="G10" s="291"/>
    </row>
    <row r="11" spans="1:7" s="292" customFormat="1" ht="15.2" customHeight="1" thickBot="1" x14ac:dyDescent="0.3">
      <c r="A11" s="290" t="s">
        <v>610</v>
      </c>
      <c r="B11" s="291"/>
      <c r="C11" s="291"/>
      <c r="D11" s="291"/>
      <c r="E11" s="291"/>
      <c r="F11" s="291"/>
      <c r="G11" s="293" t="s">
        <v>3</v>
      </c>
    </row>
    <row r="12" spans="1:7" s="297" customFormat="1" ht="42" customHeight="1" thickBot="1" x14ac:dyDescent="0.25">
      <c r="A12" s="294" t="s">
        <v>303</v>
      </c>
      <c r="B12" s="295" t="s">
        <v>386</v>
      </c>
      <c r="C12" s="295" t="s">
        <v>387</v>
      </c>
      <c r="D12" s="295" t="s">
        <v>388</v>
      </c>
      <c r="E12" s="295" t="s">
        <v>389</v>
      </c>
      <c r="F12" s="295" t="s">
        <v>390</v>
      </c>
      <c r="G12" s="296" t="s">
        <v>391</v>
      </c>
    </row>
    <row r="13" spans="1:7" ht="24" customHeight="1" x14ac:dyDescent="0.2">
      <c r="A13" s="298" t="s">
        <v>308</v>
      </c>
      <c r="B13" s="299" t="s">
        <v>392</v>
      </c>
      <c r="C13" s="300"/>
      <c r="D13" s="300"/>
      <c r="E13" s="300"/>
      <c r="F13" s="300"/>
      <c r="G13" s="301">
        <f>SUM(C13:F13)</f>
        <v>0</v>
      </c>
    </row>
    <row r="14" spans="1:7" ht="24" customHeight="1" x14ac:dyDescent="0.2">
      <c r="A14" s="302" t="s">
        <v>310</v>
      </c>
      <c r="B14" s="303" t="s">
        <v>393</v>
      </c>
      <c r="C14" s="304"/>
      <c r="D14" s="304"/>
      <c r="E14" s="304"/>
      <c r="F14" s="304"/>
      <c r="G14" s="305">
        <f t="shared" ref="G14:G19" si="0">SUM(C14:F14)</f>
        <v>0</v>
      </c>
    </row>
    <row r="15" spans="1:7" ht="24" customHeight="1" x14ac:dyDescent="0.2">
      <c r="A15" s="302" t="s">
        <v>311</v>
      </c>
      <c r="B15" s="303" t="s">
        <v>394</v>
      </c>
      <c r="C15" s="304"/>
      <c r="D15" s="304"/>
      <c r="E15" s="304"/>
      <c r="F15" s="304"/>
      <c r="G15" s="305">
        <f t="shared" si="0"/>
        <v>0</v>
      </c>
    </row>
    <row r="16" spans="1:7" ht="24" customHeight="1" x14ac:dyDescent="0.2">
      <c r="A16" s="302" t="s">
        <v>312</v>
      </c>
      <c r="B16" s="303" t="s">
        <v>395</v>
      </c>
      <c r="C16" s="304"/>
      <c r="D16" s="304"/>
      <c r="E16" s="304"/>
      <c r="F16" s="304"/>
      <c r="G16" s="305">
        <f t="shared" si="0"/>
        <v>0</v>
      </c>
    </row>
    <row r="17" spans="1:7" ht="24" customHeight="1" x14ac:dyDescent="0.2">
      <c r="A17" s="302" t="s">
        <v>313</v>
      </c>
      <c r="B17" s="303" t="s">
        <v>396</v>
      </c>
      <c r="C17" s="304"/>
      <c r="D17" s="304"/>
      <c r="E17" s="304"/>
      <c r="F17" s="304"/>
      <c r="G17" s="305">
        <f t="shared" si="0"/>
        <v>0</v>
      </c>
    </row>
    <row r="18" spans="1:7" ht="24" customHeight="1" thickBot="1" x14ac:dyDescent="0.25">
      <c r="A18" s="306" t="s">
        <v>314</v>
      </c>
      <c r="B18" s="307" t="s">
        <v>397</v>
      </c>
      <c r="C18" s="308">
        <v>10369844</v>
      </c>
      <c r="D18" s="309"/>
      <c r="E18" s="309"/>
      <c r="F18" s="309"/>
      <c r="G18" s="308">
        <f t="shared" si="0"/>
        <v>10369844</v>
      </c>
    </row>
    <row r="19" spans="1:7" s="314" customFormat="1" ht="24" customHeight="1" thickBot="1" x14ac:dyDescent="0.25">
      <c r="A19" s="310" t="s">
        <v>398</v>
      </c>
      <c r="B19" s="311" t="s">
        <v>391</v>
      </c>
      <c r="C19" s="312">
        <f>SUM(C13:C18)</f>
        <v>10369844</v>
      </c>
      <c r="D19" s="312">
        <f>SUM(D13:D18)</f>
        <v>0</v>
      </c>
      <c r="E19" s="312">
        <f>SUM(E13:E18)</f>
        <v>0</v>
      </c>
      <c r="F19" s="312">
        <f>SUM(F13:F18)</f>
        <v>0</v>
      </c>
      <c r="G19" s="313">
        <f t="shared" si="0"/>
        <v>10369844</v>
      </c>
    </row>
    <row r="20" spans="1:7" s="289" customFormat="1" x14ac:dyDescent="0.2">
      <c r="A20"/>
      <c r="B20"/>
      <c r="C20"/>
      <c r="D20"/>
      <c r="E20"/>
      <c r="F20"/>
      <c r="G20"/>
    </row>
    <row r="21" spans="1:7" s="289" customFormat="1" x14ac:dyDescent="0.2">
      <c r="A21"/>
      <c r="B21"/>
      <c r="C21"/>
      <c r="D21"/>
      <c r="E21"/>
      <c r="F21"/>
      <c r="G21"/>
    </row>
    <row r="22" spans="1:7" s="289" customFormat="1" x14ac:dyDescent="0.2">
      <c r="A22"/>
      <c r="B22"/>
      <c r="C22"/>
      <c r="D22"/>
      <c r="E22"/>
      <c r="F22"/>
      <c r="G22"/>
    </row>
    <row r="23" spans="1:7" s="289" customFormat="1" ht="15.75" x14ac:dyDescent="0.25">
      <c r="A23" s="745" t="s">
        <v>399</v>
      </c>
      <c r="B23" s="746"/>
      <c r="C23" s="746"/>
      <c r="D23" s="746"/>
      <c r="G23"/>
    </row>
    <row r="24" spans="1:7" s="289" customFormat="1" x14ac:dyDescent="0.2">
      <c r="A24"/>
      <c r="B24"/>
      <c r="C24"/>
      <c r="D24"/>
      <c r="E24"/>
      <c r="F24"/>
      <c r="G24"/>
    </row>
    <row r="26" spans="1:7" x14ac:dyDescent="0.2">
      <c r="C26" s="289"/>
      <c r="D26" s="289"/>
      <c r="E26" s="289"/>
      <c r="F26" s="289"/>
    </row>
    <row r="27" spans="1:7" ht="13.5" x14ac:dyDescent="0.25">
      <c r="C27" s="315"/>
      <c r="D27" s="316" t="s">
        <v>400</v>
      </c>
      <c r="E27" s="316"/>
      <c r="F27" s="315"/>
    </row>
    <row r="28" spans="1:7" ht="13.5" x14ac:dyDescent="0.25">
      <c r="D28" s="317"/>
      <c r="E28" s="317"/>
    </row>
    <row r="29" spans="1:7" ht="13.5" x14ac:dyDescent="0.25">
      <c r="D29" s="317"/>
      <c r="E29" s="317"/>
    </row>
  </sheetData>
  <mergeCells count="5">
    <mergeCell ref="B2:G2"/>
    <mergeCell ref="A4:G4"/>
    <mergeCell ref="C6:G6"/>
    <mergeCell ref="C8:F8"/>
    <mergeCell ref="A23:D23"/>
  </mergeCells>
  <printOptions horizontalCentered="1"/>
  <pageMargins left="0.78740157480314965" right="0.78740157480314965" top="1.1417322834645669" bottom="0.98425196850393704" header="0.78740157480314965" footer="0.78740157480314965"/>
  <pageSetup paperSize="9" scale="95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AE71F-877B-4D31-888E-1B4E9BCA39E2}">
  <sheetPr>
    <tabColor theme="2"/>
    <pageSetUpPr fitToPage="1"/>
  </sheetPr>
  <dimension ref="A1:L27"/>
  <sheetViews>
    <sheetView zoomScaleNormal="100" zoomScalePageLayoutView="120" workbookViewId="0">
      <selection sqref="A1:C1"/>
    </sheetView>
  </sheetViews>
  <sheetFormatPr defaultColWidth="13.83203125" defaultRowHeight="12.75" x14ac:dyDescent="0.2"/>
  <cols>
    <col min="1" max="1" width="13.83203125" customWidth="1"/>
    <col min="2" max="2" width="68.1640625" customWidth="1"/>
    <col min="3" max="3" width="16.83203125" customWidth="1"/>
    <col min="4" max="255" width="9.33203125" customWidth="1"/>
  </cols>
  <sheetData>
    <row r="1" spans="1:12" ht="15" x14ac:dyDescent="0.25">
      <c r="A1" s="742" t="s">
        <v>450</v>
      </c>
      <c r="B1" s="742"/>
      <c r="C1" s="742"/>
      <c r="H1" s="353"/>
      <c r="I1" s="353"/>
      <c r="J1" s="353"/>
      <c r="K1" s="353"/>
      <c r="L1" s="353"/>
    </row>
    <row r="2" spans="1:12" ht="47.25" customHeight="1" x14ac:dyDescent="0.2">
      <c r="A2" s="748" t="s">
        <v>506</v>
      </c>
      <c r="B2" s="748"/>
      <c r="C2" s="748"/>
    </row>
    <row r="3" spans="1:12" ht="22.5" customHeight="1" thickBot="1" x14ac:dyDescent="0.3">
      <c r="B3" s="318"/>
      <c r="C3" s="319" t="s">
        <v>3</v>
      </c>
    </row>
    <row r="4" spans="1:12" ht="63" customHeight="1" thickBot="1" x14ac:dyDescent="0.25">
      <c r="A4" s="320" t="s">
        <v>402</v>
      </c>
      <c r="B4" s="321" t="s">
        <v>403</v>
      </c>
      <c r="C4" s="322" t="s">
        <v>507</v>
      </c>
    </row>
    <row r="5" spans="1:12" s="326" customFormat="1" thickBot="1" x14ac:dyDescent="0.25">
      <c r="A5" s="323" t="s">
        <v>6</v>
      </c>
      <c r="B5" s="324" t="s">
        <v>7</v>
      </c>
      <c r="C5" s="325" t="s">
        <v>238</v>
      </c>
    </row>
    <row r="6" spans="1:12" s="330" customFormat="1" ht="12" x14ac:dyDescent="0.2">
      <c r="A6" s="327" t="s">
        <v>404</v>
      </c>
      <c r="B6" s="328" t="s">
        <v>405</v>
      </c>
      <c r="C6" s="329">
        <v>73498900</v>
      </c>
    </row>
    <row r="7" spans="1:12" s="330" customFormat="1" ht="12" x14ac:dyDescent="0.2">
      <c r="A7" s="327" t="s">
        <v>406</v>
      </c>
      <c r="B7" s="328" t="s">
        <v>407</v>
      </c>
      <c r="C7" s="329">
        <v>109823636</v>
      </c>
    </row>
    <row r="8" spans="1:12" s="330" customFormat="1" ht="24" x14ac:dyDescent="0.2">
      <c r="A8" s="327" t="s">
        <v>408</v>
      </c>
      <c r="B8" s="328" t="s">
        <v>409</v>
      </c>
      <c r="C8" s="329">
        <v>60407500</v>
      </c>
    </row>
    <row r="9" spans="1:12" s="330" customFormat="1" ht="12" x14ac:dyDescent="0.2">
      <c r="A9" s="327" t="s">
        <v>410</v>
      </c>
      <c r="B9" s="328" t="s">
        <v>411</v>
      </c>
      <c r="C9" s="329">
        <v>64410577</v>
      </c>
    </row>
    <row r="10" spans="1:12" s="330" customFormat="1" ht="12" x14ac:dyDescent="0.2">
      <c r="A10" s="327" t="s">
        <v>412</v>
      </c>
      <c r="B10" s="328" t="s">
        <v>413</v>
      </c>
      <c r="C10" s="329">
        <v>5291283</v>
      </c>
    </row>
    <row r="11" spans="1:12" s="330" customFormat="1" ht="12" x14ac:dyDescent="0.2">
      <c r="A11" s="327" t="s">
        <v>414</v>
      </c>
      <c r="B11" s="328" t="s">
        <v>415</v>
      </c>
      <c r="C11" s="329">
        <v>4543552</v>
      </c>
    </row>
    <row r="12" spans="1:12" s="330" customFormat="1" ht="12" x14ac:dyDescent="0.2">
      <c r="A12" s="327"/>
      <c r="B12" s="328"/>
      <c r="C12" s="329"/>
    </row>
    <row r="13" spans="1:12" s="330" customFormat="1" ht="12" x14ac:dyDescent="0.2">
      <c r="A13" s="327" t="s">
        <v>312</v>
      </c>
      <c r="B13" s="328" t="s">
        <v>416</v>
      </c>
      <c r="C13" s="329">
        <v>-50491195</v>
      </c>
    </row>
    <row r="14" spans="1:12" s="330" customFormat="1" ht="12.95" customHeight="1" x14ac:dyDescent="0.2">
      <c r="A14" s="327"/>
      <c r="B14" s="328"/>
      <c r="C14" s="329"/>
    </row>
    <row r="15" spans="1:12" s="330" customFormat="1" ht="12" x14ac:dyDescent="0.2">
      <c r="A15" s="327"/>
      <c r="B15" s="328"/>
      <c r="C15" s="329"/>
    </row>
    <row r="16" spans="1:12" s="330" customFormat="1" ht="12" x14ac:dyDescent="0.2">
      <c r="A16" s="327"/>
      <c r="B16" s="328"/>
      <c r="C16" s="329"/>
    </row>
    <row r="17" spans="1:3" s="330" customFormat="1" ht="12" x14ac:dyDescent="0.2">
      <c r="A17" s="327"/>
      <c r="B17" s="328"/>
      <c r="C17" s="329"/>
    </row>
    <row r="18" spans="1:3" s="330" customFormat="1" ht="12" x14ac:dyDescent="0.2">
      <c r="A18" s="327"/>
      <c r="B18" s="328"/>
      <c r="C18" s="329"/>
    </row>
    <row r="19" spans="1:3" s="330" customFormat="1" ht="12" x14ac:dyDescent="0.2">
      <c r="A19" s="327"/>
      <c r="B19" s="328"/>
      <c r="C19" s="329"/>
    </row>
    <row r="20" spans="1:3" s="330" customFormat="1" ht="12" x14ac:dyDescent="0.2">
      <c r="A20" s="327"/>
      <c r="B20" s="328"/>
      <c r="C20" s="329"/>
    </row>
    <row r="21" spans="1:3" s="330" customFormat="1" ht="12" x14ac:dyDescent="0.2">
      <c r="A21" s="327"/>
      <c r="B21" s="328"/>
      <c r="C21" s="329"/>
    </row>
    <row r="22" spans="1:3" s="330" customFormat="1" ht="12" x14ac:dyDescent="0.2">
      <c r="A22" s="327"/>
      <c r="B22" s="328"/>
      <c r="C22" s="329"/>
    </row>
    <row r="23" spans="1:3" s="330" customFormat="1" ht="12" x14ac:dyDescent="0.2">
      <c r="A23" s="327"/>
      <c r="B23" s="328"/>
      <c r="C23" s="329"/>
    </row>
    <row r="24" spans="1:3" s="330" customFormat="1" ht="12" x14ac:dyDescent="0.2">
      <c r="A24" s="327"/>
      <c r="B24" s="328"/>
      <c r="C24" s="329"/>
    </row>
    <row r="25" spans="1:3" s="330" customFormat="1" thickBot="1" x14ac:dyDescent="0.25">
      <c r="A25" s="331"/>
      <c r="B25" s="332"/>
      <c r="C25" s="329"/>
    </row>
    <row r="26" spans="1:3" s="336" customFormat="1" ht="12.75" customHeight="1" thickBot="1" x14ac:dyDescent="0.25">
      <c r="A26" s="333"/>
      <c r="B26" s="334" t="s">
        <v>391</v>
      </c>
      <c r="C26" s="335">
        <f>SUM(C6:C25)</f>
        <v>267484253</v>
      </c>
    </row>
    <row r="27" spans="1:3" s="330" customFormat="1" ht="12" x14ac:dyDescent="0.2">
      <c r="A27" s="747" t="s">
        <v>417</v>
      </c>
      <c r="B27" s="747"/>
    </row>
  </sheetData>
  <mergeCells count="3">
    <mergeCell ref="A27:B27"/>
    <mergeCell ref="A1:C1"/>
    <mergeCell ref="A2:C2"/>
  </mergeCells>
  <printOptions horizontalCentered="1"/>
  <pageMargins left="0.70866141732283461" right="0.70866141732283461" top="0.74803149606299213" bottom="0.74803149606299213" header="0.31496062992125984" footer="0.31496062992125984"/>
  <pageSetup paperSize="9" scale="9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3CC46-ECE5-4307-8B5E-EBBD220D04FB}">
  <sheetPr>
    <tabColor theme="2"/>
  </sheetPr>
  <dimension ref="A1:D22"/>
  <sheetViews>
    <sheetView zoomScaleNormal="100" workbookViewId="0">
      <selection activeCell="D1" sqref="D1"/>
    </sheetView>
  </sheetViews>
  <sheetFormatPr defaultRowHeight="12.75" x14ac:dyDescent="0.2"/>
  <cols>
    <col min="1" max="1" width="6.6640625" customWidth="1"/>
    <col min="2" max="2" width="43.33203125" customWidth="1"/>
    <col min="3" max="3" width="31.1640625" customWidth="1"/>
    <col min="4" max="4" width="14.83203125" customWidth="1"/>
  </cols>
  <sheetData>
    <row r="1" spans="1:4" ht="15" x14ac:dyDescent="0.25">
      <c r="C1" s="337"/>
      <c r="D1" s="285" t="s">
        <v>460</v>
      </c>
    </row>
    <row r="2" spans="1:4" ht="44.25" customHeight="1" x14ac:dyDescent="0.25">
      <c r="A2" s="753" t="s">
        <v>451</v>
      </c>
      <c r="B2" s="753"/>
      <c r="C2" s="753"/>
      <c r="D2" s="753"/>
    </row>
    <row r="3" spans="1:4" ht="15.75" x14ac:dyDescent="0.25">
      <c r="A3" s="286"/>
      <c r="B3" s="286"/>
      <c r="C3" s="286"/>
      <c r="D3" s="286"/>
    </row>
    <row r="4" spans="1:4" ht="13.5" thickBot="1" x14ac:dyDescent="0.25">
      <c r="C4" s="754" t="s">
        <v>3</v>
      </c>
      <c r="D4" s="754"/>
    </row>
    <row r="5" spans="1:4" ht="26.25" thickBot="1" x14ac:dyDescent="0.25">
      <c r="A5" s="338" t="s">
        <v>4</v>
      </c>
      <c r="B5" s="339" t="s">
        <v>418</v>
      </c>
      <c r="C5" s="339" t="s">
        <v>419</v>
      </c>
      <c r="D5" s="340" t="s">
        <v>420</v>
      </c>
    </row>
    <row r="6" spans="1:4" x14ac:dyDescent="0.2">
      <c r="A6" s="341" t="s">
        <v>308</v>
      </c>
      <c r="B6" s="755" t="s">
        <v>421</v>
      </c>
      <c r="C6" s="756" t="s">
        <v>422</v>
      </c>
      <c r="D6" s="342">
        <f>SUM(D7:D10)</f>
        <v>3746136</v>
      </c>
    </row>
    <row r="7" spans="1:4" x14ac:dyDescent="0.2">
      <c r="A7" s="343" t="s">
        <v>423</v>
      </c>
      <c r="B7" s="344" t="s">
        <v>424</v>
      </c>
      <c r="C7" s="344" t="s">
        <v>425</v>
      </c>
      <c r="D7" s="345">
        <v>1214136</v>
      </c>
    </row>
    <row r="8" spans="1:4" x14ac:dyDescent="0.2">
      <c r="A8" s="343" t="s">
        <v>426</v>
      </c>
      <c r="B8" s="344" t="s">
        <v>427</v>
      </c>
      <c r="C8" s="344" t="s">
        <v>428</v>
      </c>
      <c r="D8" s="345">
        <v>1700000</v>
      </c>
    </row>
    <row r="9" spans="1:4" x14ac:dyDescent="0.2">
      <c r="A9" s="343" t="s">
        <v>429</v>
      </c>
      <c r="B9" s="344" t="s">
        <v>430</v>
      </c>
      <c r="C9" s="344" t="s">
        <v>431</v>
      </c>
      <c r="D9" s="345">
        <v>232000</v>
      </c>
    </row>
    <row r="10" spans="1:4" x14ac:dyDescent="0.2">
      <c r="A10" s="343" t="s">
        <v>429</v>
      </c>
      <c r="B10" s="344" t="s">
        <v>432</v>
      </c>
      <c r="C10" s="344" t="s">
        <v>433</v>
      </c>
      <c r="D10" s="345">
        <v>600000</v>
      </c>
    </row>
    <row r="11" spans="1:4" x14ac:dyDescent="0.2">
      <c r="A11" s="757" t="s">
        <v>422</v>
      </c>
      <c r="B11" s="758"/>
      <c r="C11" s="758"/>
      <c r="D11" s="759"/>
    </row>
    <row r="12" spans="1:4" x14ac:dyDescent="0.2">
      <c r="A12" s="346" t="s">
        <v>310</v>
      </c>
      <c r="B12" s="749" t="s">
        <v>434</v>
      </c>
      <c r="C12" s="750" t="s">
        <v>422</v>
      </c>
      <c r="D12" s="347">
        <f>SUM(D13:D17)</f>
        <v>94110000</v>
      </c>
    </row>
    <row r="13" spans="1:4" x14ac:dyDescent="0.2">
      <c r="A13" s="343" t="s">
        <v>435</v>
      </c>
      <c r="B13" s="344" t="s">
        <v>436</v>
      </c>
      <c r="C13" s="344" t="s">
        <v>437</v>
      </c>
      <c r="D13" s="345">
        <v>77950000</v>
      </c>
    </row>
    <row r="14" spans="1:4" x14ac:dyDescent="0.2">
      <c r="A14" s="343" t="s">
        <v>438</v>
      </c>
      <c r="B14" s="344" t="s">
        <v>439</v>
      </c>
      <c r="C14" s="344" t="s">
        <v>437</v>
      </c>
      <c r="D14" s="345">
        <v>11530000</v>
      </c>
    </row>
    <row r="15" spans="1:4" x14ac:dyDescent="0.2">
      <c r="A15" s="343" t="s">
        <v>440</v>
      </c>
      <c r="B15" s="344" t="s">
        <v>441</v>
      </c>
      <c r="C15" s="344" t="s">
        <v>437</v>
      </c>
      <c r="D15" s="345">
        <v>1630000</v>
      </c>
    </row>
    <row r="16" spans="1:4" x14ac:dyDescent="0.2">
      <c r="A16" s="343" t="s">
        <v>442</v>
      </c>
      <c r="B16" s="344" t="s">
        <v>443</v>
      </c>
      <c r="C16" s="344" t="s">
        <v>437</v>
      </c>
      <c r="D16" s="345">
        <v>1000000</v>
      </c>
    </row>
    <row r="17" spans="1:4" x14ac:dyDescent="0.2">
      <c r="A17" s="343" t="s">
        <v>444</v>
      </c>
      <c r="B17" s="344" t="s">
        <v>445</v>
      </c>
      <c r="C17" s="348" t="s">
        <v>446</v>
      </c>
      <c r="D17" s="345">
        <v>2000000</v>
      </c>
    </row>
    <row r="18" spans="1:4" x14ac:dyDescent="0.2">
      <c r="A18" s="760"/>
      <c r="B18" s="761"/>
      <c r="C18" s="761"/>
      <c r="D18" s="762"/>
    </row>
    <row r="19" spans="1:4" x14ac:dyDescent="0.2">
      <c r="A19" s="346" t="s">
        <v>311</v>
      </c>
      <c r="B19" s="749" t="s">
        <v>447</v>
      </c>
      <c r="C19" s="750"/>
      <c r="D19" s="347">
        <f>D20</f>
        <v>9500000</v>
      </c>
    </row>
    <row r="20" spans="1:4" x14ac:dyDescent="0.2">
      <c r="A20" s="343" t="s">
        <v>448</v>
      </c>
      <c r="B20" s="344" t="s">
        <v>436</v>
      </c>
      <c r="C20" s="344" t="s">
        <v>449</v>
      </c>
      <c r="D20" s="345">
        <v>9500000</v>
      </c>
    </row>
    <row r="21" spans="1:4" ht="13.5" thickBot="1" x14ac:dyDescent="0.25">
      <c r="A21" s="349"/>
      <c r="B21" s="350"/>
      <c r="C21" s="350"/>
      <c r="D21" s="345"/>
    </row>
    <row r="22" spans="1:4" s="330" customFormat="1" thickBot="1" x14ac:dyDescent="0.25">
      <c r="A22" s="751" t="s">
        <v>391</v>
      </c>
      <c r="B22" s="752"/>
      <c r="C22" s="351"/>
      <c r="D22" s="352">
        <f>SUM(D6,D12,D19)</f>
        <v>107356136</v>
      </c>
    </row>
  </sheetData>
  <mergeCells count="8">
    <mergeCell ref="B19:C19"/>
    <mergeCell ref="A22:B22"/>
    <mergeCell ref="A2:D2"/>
    <mergeCell ref="C4:D4"/>
    <mergeCell ref="B6:C6"/>
    <mergeCell ref="A11:D11"/>
    <mergeCell ref="B12:C12"/>
    <mergeCell ref="A18:D18"/>
  </mergeCells>
  <printOptions horizontalCentered="1"/>
  <pageMargins left="0.70866141732283461" right="0.70866141732283461" top="0.74803149606299213" bottom="0.74803149606299213" header="0.31496062992125984" footer="0.31496062992125984"/>
  <pageSetup paperSize="9" scale="9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5CCF7-2FED-439A-B719-63FCB78E2745}">
  <sheetPr>
    <pageSetUpPr fitToPage="1"/>
  </sheetPr>
  <dimension ref="A1:E163"/>
  <sheetViews>
    <sheetView zoomScaleNormal="100" zoomScaleSheetLayoutView="160" workbookViewId="0">
      <selection activeCell="E1" sqref="E1"/>
    </sheetView>
  </sheetViews>
  <sheetFormatPr defaultRowHeight="12.75" x14ac:dyDescent="0.2"/>
  <cols>
    <col min="1" max="1" width="7.83203125" customWidth="1"/>
    <col min="2" max="2" width="75.83203125" customWidth="1"/>
    <col min="3" max="5" width="15.5" customWidth="1"/>
  </cols>
  <sheetData>
    <row r="1" spans="1:5" ht="15.75" x14ac:dyDescent="0.25">
      <c r="A1" s="88"/>
      <c r="B1" s="2"/>
      <c r="C1" s="89"/>
      <c r="D1" s="2"/>
      <c r="E1" s="159" t="s">
        <v>511</v>
      </c>
    </row>
    <row r="2" spans="1:5" ht="15.75" x14ac:dyDescent="0.25">
      <c r="A2" s="88"/>
      <c r="B2" s="2"/>
      <c r="C2" s="89"/>
      <c r="D2" s="2"/>
      <c r="E2" s="159"/>
    </row>
    <row r="3" spans="1:5" ht="14.25" x14ac:dyDescent="0.2">
      <c r="A3" s="763" t="s">
        <v>383</v>
      </c>
      <c r="B3" s="763"/>
      <c r="C3" s="763"/>
      <c r="D3" s="763"/>
      <c r="E3" s="763"/>
    </row>
    <row r="4" spans="1:5" ht="14.25" x14ac:dyDescent="0.2">
      <c r="A4" s="763" t="s">
        <v>508</v>
      </c>
      <c r="B4" s="763"/>
      <c r="C4" s="763"/>
      <c r="D4" s="763"/>
      <c r="E4" s="763"/>
    </row>
    <row r="5" spans="1:5" ht="15.75" x14ac:dyDescent="0.2">
      <c r="A5" s="666" t="s">
        <v>2</v>
      </c>
      <c r="B5" s="666"/>
      <c r="C5" s="666"/>
      <c r="D5" s="666"/>
      <c r="E5" s="666"/>
    </row>
    <row r="6" spans="1:5" ht="16.5" thickBot="1" x14ac:dyDescent="0.25">
      <c r="A6" s="668"/>
      <c r="B6" s="668"/>
      <c r="C6" s="94"/>
      <c r="D6" s="55"/>
      <c r="E6" s="472" t="s">
        <v>3</v>
      </c>
    </row>
    <row r="7" spans="1:5" ht="24.75" thickBot="1" x14ac:dyDescent="0.25">
      <c r="A7" s="473" t="s">
        <v>4</v>
      </c>
      <c r="B7" s="474" t="s">
        <v>5</v>
      </c>
      <c r="C7" s="475" t="s">
        <v>509</v>
      </c>
      <c r="D7" s="475" t="s">
        <v>510</v>
      </c>
      <c r="E7" s="476" t="s">
        <v>454</v>
      </c>
    </row>
    <row r="8" spans="1:5" ht="13.5" thickBot="1" x14ac:dyDescent="0.25">
      <c r="A8" s="13" t="s">
        <v>6</v>
      </c>
      <c r="B8" s="477" t="s">
        <v>7</v>
      </c>
      <c r="C8" s="478" t="s">
        <v>238</v>
      </c>
      <c r="D8" s="478" t="s">
        <v>239</v>
      </c>
      <c r="E8" s="479" t="s">
        <v>307</v>
      </c>
    </row>
    <row r="9" spans="1:5" ht="13.5" thickBot="1" x14ac:dyDescent="0.25">
      <c r="A9" s="13">
        <v>1</v>
      </c>
      <c r="B9" s="480" t="s">
        <v>8</v>
      </c>
      <c r="C9" s="481">
        <v>267001207</v>
      </c>
      <c r="D9" s="481">
        <v>301523743</v>
      </c>
      <c r="E9" s="482">
        <v>322705176</v>
      </c>
    </row>
    <row r="10" spans="1:5" x14ac:dyDescent="0.2">
      <c r="A10" s="17" t="s">
        <v>9</v>
      </c>
      <c r="B10" s="483" t="s">
        <v>10</v>
      </c>
      <c r="C10" s="484">
        <v>75464121</v>
      </c>
      <c r="D10" s="484">
        <v>77101311</v>
      </c>
      <c r="E10" s="485">
        <v>73498900</v>
      </c>
    </row>
    <row r="11" spans="1:5" x14ac:dyDescent="0.2">
      <c r="A11" s="17" t="s">
        <v>11</v>
      </c>
      <c r="B11" s="486" t="s">
        <v>12</v>
      </c>
      <c r="C11" s="487">
        <v>76185334</v>
      </c>
      <c r="D11" s="487">
        <v>98346736</v>
      </c>
      <c r="E11" s="485">
        <v>109823636</v>
      </c>
    </row>
    <row r="12" spans="1:5" x14ac:dyDescent="0.2">
      <c r="A12" s="17" t="s">
        <v>13</v>
      </c>
      <c r="B12" s="486" t="s">
        <v>14</v>
      </c>
      <c r="C12" s="487">
        <v>55258192</v>
      </c>
      <c r="D12" s="487">
        <v>57152885</v>
      </c>
      <c r="E12" s="485">
        <v>60407500</v>
      </c>
    </row>
    <row r="13" spans="1:5" x14ac:dyDescent="0.2">
      <c r="A13" s="17" t="s">
        <v>15</v>
      </c>
      <c r="B13" s="486" t="s">
        <v>16</v>
      </c>
      <c r="C13" s="487">
        <v>39373435</v>
      </c>
      <c r="D13" s="487">
        <v>54369657</v>
      </c>
      <c r="E13" s="485">
        <v>64410577</v>
      </c>
    </row>
    <row r="14" spans="1:5" x14ac:dyDescent="0.2">
      <c r="A14" s="17" t="s">
        <v>17</v>
      </c>
      <c r="B14" s="486" t="s">
        <v>18</v>
      </c>
      <c r="C14" s="487">
        <v>6193673</v>
      </c>
      <c r="D14" s="487">
        <v>6621736</v>
      </c>
      <c r="E14" s="485">
        <v>5291283</v>
      </c>
    </row>
    <row r="15" spans="1:5" x14ac:dyDescent="0.2">
      <c r="A15" s="17" t="s">
        <v>19</v>
      </c>
      <c r="B15" s="488" t="s">
        <v>20</v>
      </c>
      <c r="C15" s="489">
        <v>1653540</v>
      </c>
      <c r="D15" s="489">
        <v>1653540</v>
      </c>
      <c r="E15" s="485">
        <v>4543552</v>
      </c>
    </row>
    <row r="16" spans="1:5" x14ac:dyDescent="0.2">
      <c r="A16" s="17" t="s">
        <v>21</v>
      </c>
      <c r="B16" s="486" t="s">
        <v>22</v>
      </c>
      <c r="C16" s="487">
        <v>4772738</v>
      </c>
      <c r="D16" s="487">
        <v>1553569</v>
      </c>
      <c r="E16" s="485"/>
    </row>
    <row r="17" spans="1:5" x14ac:dyDescent="0.2">
      <c r="A17" s="17" t="s">
        <v>23</v>
      </c>
      <c r="B17" s="490" t="s">
        <v>24</v>
      </c>
      <c r="C17" s="484"/>
      <c r="D17" s="484"/>
      <c r="E17" s="491"/>
    </row>
    <row r="18" spans="1:5" x14ac:dyDescent="0.2">
      <c r="A18" s="17" t="s">
        <v>25</v>
      </c>
      <c r="B18" s="492" t="s">
        <v>26</v>
      </c>
      <c r="C18" s="493">
        <v>258901033</v>
      </c>
      <c r="D18" s="493">
        <v>296799434</v>
      </c>
      <c r="E18" s="494">
        <v>317975448</v>
      </c>
    </row>
    <row r="19" spans="1:5" x14ac:dyDescent="0.2">
      <c r="A19" s="17" t="s">
        <v>27</v>
      </c>
      <c r="B19" s="483" t="s">
        <v>28</v>
      </c>
      <c r="C19" s="487"/>
      <c r="D19" s="487"/>
      <c r="E19" s="495"/>
    </row>
    <row r="20" spans="1:5" x14ac:dyDescent="0.2">
      <c r="A20" s="17" t="s">
        <v>29</v>
      </c>
      <c r="B20" s="486" t="s">
        <v>30</v>
      </c>
      <c r="C20" s="487"/>
      <c r="D20" s="487"/>
      <c r="E20" s="495"/>
    </row>
    <row r="21" spans="1:5" x14ac:dyDescent="0.2">
      <c r="A21" s="17" t="s">
        <v>31</v>
      </c>
      <c r="B21" s="486" t="s">
        <v>32</v>
      </c>
      <c r="C21" s="487"/>
      <c r="D21" s="487"/>
      <c r="E21" s="495"/>
    </row>
    <row r="22" spans="1:5" x14ac:dyDescent="0.2">
      <c r="A22" s="17" t="s">
        <v>33</v>
      </c>
      <c r="B22" s="486" t="s">
        <v>34</v>
      </c>
      <c r="C22" s="487">
        <v>8100174</v>
      </c>
      <c r="D22" s="487">
        <v>4724309</v>
      </c>
      <c r="E22" s="495">
        <v>4729728</v>
      </c>
    </row>
    <row r="23" spans="1:5" ht="13.5" thickBot="1" x14ac:dyDescent="0.25">
      <c r="A23" s="17" t="s">
        <v>35</v>
      </c>
      <c r="B23" s="488" t="s">
        <v>36</v>
      </c>
      <c r="C23" s="489"/>
      <c r="D23" s="489"/>
      <c r="E23" s="495"/>
    </row>
    <row r="24" spans="1:5" ht="13.5" thickBot="1" x14ac:dyDescent="0.25">
      <c r="A24" s="13">
        <v>16</v>
      </c>
      <c r="B24" s="480" t="s">
        <v>37</v>
      </c>
      <c r="C24" s="481">
        <v>287402090</v>
      </c>
      <c r="D24" s="481">
        <v>9999</v>
      </c>
      <c r="E24" s="482">
        <v>74964450</v>
      </c>
    </row>
    <row r="25" spans="1:5" x14ac:dyDescent="0.2">
      <c r="A25" s="17" t="s">
        <v>38</v>
      </c>
      <c r="B25" s="483" t="s">
        <v>39</v>
      </c>
      <c r="C25" s="496"/>
      <c r="D25" s="496"/>
      <c r="E25" s="485"/>
    </row>
    <row r="26" spans="1:5" x14ac:dyDescent="0.2">
      <c r="A26" s="17" t="s">
        <v>40</v>
      </c>
      <c r="B26" s="486" t="s">
        <v>41</v>
      </c>
      <c r="C26" s="497"/>
      <c r="D26" s="497"/>
      <c r="E26" s="68"/>
    </row>
    <row r="27" spans="1:5" x14ac:dyDescent="0.2">
      <c r="A27" s="17" t="s">
        <v>42</v>
      </c>
      <c r="B27" s="486" t="s">
        <v>43</v>
      </c>
      <c r="C27" s="497"/>
      <c r="D27" s="497"/>
      <c r="E27" s="68"/>
    </row>
    <row r="28" spans="1:5" x14ac:dyDescent="0.2">
      <c r="A28" s="17" t="s">
        <v>44</v>
      </c>
      <c r="B28" s="486" t="s">
        <v>45</v>
      </c>
      <c r="C28" s="497"/>
      <c r="D28" s="497"/>
      <c r="E28" s="68"/>
    </row>
    <row r="29" spans="1:5" x14ac:dyDescent="0.2">
      <c r="A29" s="17" t="s">
        <v>46</v>
      </c>
      <c r="B29" s="486" t="s">
        <v>47</v>
      </c>
      <c r="C29" s="497">
        <v>287402090</v>
      </c>
      <c r="D29" s="497">
        <v>9999</v>
      </c>
      <c r="E29" s="68">
        <v>74964450</v>
      </c>
    </row>
    <row r="30" spans="1:5" ht="13.5" thickBot="1" x14ac:dyDescent="0.25">
      <c r="A30" s="17" t="s">
        <v>48</v>
      </c>
      <c r="B30" s="488" t="s">
        <v>49</v>
      </c>
      <c r="C30" s="498">
        <v>287402090</v>
      </c>
      <c r="D30" s="498"/>
      <c r="E30" s="68">
        <v>74964450</v>
      </c>
    </row>
    <row r="31" spans="1:5" ht="13.5" thickBot="1" x14ac:dyDescent="0.25">
      <c r="A31" s="13">
        <v>23</v>
      </c>
      <c r="B31" s="480" t="s">
        <v>50</v>
      </c>
      <c r="C31" s="499">
        <v>454328561</v>
      </c>
      <c r="D31" s="499">
        <v>496230114</v>
      </c>
      <c r="E31" s="500">
        <v>554178790</v>
      </c>
    </row>
    <row r="32" spans="1:5" x14ac:dyDescent="0.2">
      <c r="A32" s="17" t="s">
        <v>51</v>
      </c>
      <c r="B32" s="483" t="s">
        <v>52</v>
      </c>
      <c r="C32" s="496">
        <v>2697329</v>
      </c>
      <c r="D32" s="496">
        <v>3508656</v>
      </c>
      <c r="E32" s="485">
        <v>3200000</v>
      </c>
    </row>
    <row r="33" spans="1:5" x14ac:dyDescent="0.2">
      <c r="A33" s="17" t="s">
        <v>53</v>
      </c>
      <c r="B33" s="483" t="s">
        <v>54</v>
      </c>
      <c r="C33" s="497"/>
      <c r="D33" s="497"/>
      <c r="E33" s="68"/>
    </row>
    <row r="34" spans="1:5" x14ac:dyDescent="0.2">
      <c r="A34" s="17" t="s">
        <v>55</v>
      </c>
      <c r="B34" s="483" t="s">
        <v>56</v>
      </c>
      <c r="C34" s="497">
        <v>236345948</v>
      </c>
      <c r="D34" s="497">
        <v>210886490</v>
      </c>
      <c r="E34" s="68">
        <v>210000000</v>
      </c>
    </row>
    <row r="35" spans="1:5" x14ac:dyDescent="0.2">
      <c r="A35" s="17" t="s">
        <v>57</v>
      </c>
      <c r="B35" s="483" t="s">
        <v>58</v>
      </c>
      <c r="C35" s="497">
        <v>664608</v>
      </c>
      <c r="D35" s="497">
        <v>253800</v>
      </c>
      <c r="E35" s="68">
        <v>400000</v>
      </c>
    </row>
    <row r="36" spans="1:5" x14ac:dyDescent="0.2">
      <c r="A36" s="17" t="s">
        <v>59</v>
      </c>
      <c r="B36" s="483" t="s">
        <v>60</v>
      </c>
      <c r="C36" s="497"/>
      <c r="D36" s="497"/>
      <c r="E36" s="68"/>
    </row>
    <row r="37" spans="1:5" x14ac:dyDescent="0.2">
      <c r="A37" s="17" t="s">
        <v>61</v>
      </c>
      <c r="B37" s="483" t="s">
        <v>62</v>
      </c>
      <c r="C37" s="497">
        <v>211866780</v>
      </c>
      <c r="D37" s="497">
        <v>280627064</v>
      </c>
      <c r="E37" s="68">
        <v>340228790</v>
      </c>
    </row>
    <row r="38" spans="1:5" ht="13.5" thickBot="1" x14ac:dyDescent="0.25">
      <c r="A38" s="17" t="s">
        <v>63</v>
      </c>
      <c r="B38" s="483" t="s">
        <v>64</v>
      </c>
      <c r="C38" s="498">
        <v>2753896</v>
      </c>
      <c r="D38" s="498">
        <v>954104</v>
      </c>
      <c r="E38" s="71">
        <v>350000</v>
      </c>
    </row>
    <row r="39" spans="1:5" ht="13.5" thickBot="1" x14ac:dyDescent="0.25">
      <c r="A39" s="13">
        <v>31</v>
      </c>
      <c r="B39" s="480" t="s">
        <v>65</v>
      </c>
      <c r="C39" s="481">
        <v>67694694</v>
      </c>
      <c r="D39" s="481">
        <v>86309692</v>
      </c>
      <c r="E39" s="482">
        <v>117712844</v>
      </c>
    </row>
    <row r="40" spans="1:5" x14ac:dyDescent="0.2">
      <c r="A40" s="17" t="s">
        <v>66</v>
      </c>
      <c r="B40" s="483" t="s">
        <v>67</v>
      </c>
      <c r="C40" s="496"/>
      <c r="D40" s="496"/>
      <c r="E40" s="485"/>
    </row>
    <row r="41" spans="1:5" x14ac:dyDescent="0.2">
      <c r="A41" s="17" t="s">
        <v>68</v>
      </c>
      <c r="B41" s="486" t="s">
        <v>69</v>
      </c>
      <c r="C41" s="496">
        <v>16552963</v>
      </c>
      <c r="D41" s="497">
        <v>19961345</v>
      </c>
      <c r="E41" s="68">
        <v>22617200</v>
      </c>
    </row>
    <row r="42" spans="1:5" x14ac:dyDescent="0.2">
      <c r="A42" s="17" t="s">
        <v>70</v>
      </c>
      <c r="B42" s="486" t="s">
        <v>71</v>
      </c>
      <c r="C42" s="497">
        <v>1019766</v>
      </c>
      <c r="D42" s="497">
        <v>183698</v>
      </c>
      <c r="E42" s="68">
        <v>1600000</v>
      </c>
    </row>
    <row r="43" spans="1:5" x14ac:dyDescent="0.2">
      <c r="A43" s="17" t="s">
        <v>72</v>
      </c>
      <c r="B43" s="486" t="s">
        <v>73</v>
      </c>
      <c r="C43" s="497">
        <v>6562276</v>
      </c>
      <c r="D43" s="497">
        <v>16172070</v>
      </c>
      <c r="E43" s="68">
        <v>13777000</v>
      </c>
    </row>
    <row r="44" spans="1:5" x14ac:dyDescent="0.2">
      <c r="A44" s="17" t="s">
        <v>74</v>
      </c>
      <c r="B44" s="486" t="s">
        <v>75</v>
      </c>
      <c r="C44" s="497">
        <v>27839127</v>
      </c>
      <c r="D44" s="497">
        <v>29904126</v>
      </c>
      <c r="E44" s="68">
        <v>27740000</v>
      </c>
    </row>
    <row r="45" spans="1:5" x14ac:dyDescent="0.2">
      <c r="A45" s="17" t="s">
        <v>76</v>
      </c>
      <c r="B45" s="486" t="s">
        <v>77</v>
      </c>
      <c r="C45" s="497">
        <v>12370779</v>
      </c>
      <c r="D45" s="497">
        <v>14887265</v>
      </c>
      <c r="E45" s="68">
        <v>17397644</v>
      </c>
    </row>
    <row r="46" spans="1:5" x14ac:dyDescent="0.2">
      <c r="A46" s="17" t="s">
        <v>78</v>
      </c>
      <c r="B46" s="486" t="s">
        <v>79</v>
      </c>
      <c r="C46" s="497">
        <v>2584000</v>
      </c>
      <c r="D46" s="497">
        <v>3977000</v>
      </c>
      <c r="E46" s="68">
        <v>33081000</v>
      </c>
    </row>
    <row r="47" spans="1:5" x14ac:dyDescent="0.2">
      <c r="A47" s="17" t="s">
        <v>80</v>
      </c>
      <c r="B47" s="486" t="s">
        <v>81</v>
      </c>
      <c r="C47" s="497">
        <v>137</v>
      </c>
      <c r="D47" s="497">
        <v>134</v>
      </c>
      <c r="E47" s="68"/>
    </row>
    <row r="48" spans="1:5" x14ac:dyDescent="0.2">
      <c r="A48" s="17" t="s">
        <v>82</v>
      </c>
      <c r="B48" s="486" t="s">
        <v>83</v>
      </c>
      <c r="C48" s="487"/>
      <c r="D48" s="487"/>
      <c r="E48" s="501"/>
    </row>
    <row r="49" spans="1:5" x14ac:dyDescent="0.2">
      <c r="A49" s="17" t="s">
        <v>84</v>
      </c>
      <c r="B49" s="488" t="s">
        <v>85</v>
      </c>
      <c r="C49" s="489"/>
      <c r="D49" s="489">
        <v>374720</v>
      </c>
      <c r="E49" s="502"/>
    </row>
    <row r="50" spans="1:5" ht="13.5" thickBot="1" x14ac:dyDescent="0.25">
      <c r="A50" s="17" t="s">
        <v>86</v>
      </c>
      <c r="B50" s="488" t="s">
        <v>87</v>
      </c>
      <c r="C50" s="489">
        <v>765646</v>
      </c>
      <c r="D50" s="489">
        <v>849334</v>
      </c>
      <c r="E50" s="502">
        <v>1500000</v>
      </c>
    </row>
    <row r="51" spans="1:5" ht="13.5" thickBot="1" x14ac:dyDescent="0.25">
      <c r="A51" s="13">
        <v>43</v>
      </c>
      <c r="B51" s="480" t="s">
        <v>88</v>
      </c>
      <c r="C51" s="481">
        <v>10400001</v>
      </c>
      <c r="D51" s="481">
        <v>31256202</v>
      </c>
      <c r="E51" s="482">
        <v>60000000</v>
      </c>
    </row>
    <row r="52" spans="1:5" x14ac:dyDescent="0.2">
      <c r="A52" s="17" t="s">
        <v>89</v>
      </c>
      <c r="B52" s="483" t="s">
        <v>90</v>
      </c>
      <c r="C52" s="484">
        <v>400000</v>
      </c>
      <c r="D52" s="484"/>
      <c r="E52" s="495"/>
    </row>
    <row r="53" spans="1:5" x14ac:dyDescent="0.2">
      <c r="A53" s="17" t="s">
        <v>91</v>
      </c>
      <c r="B53" s="486" t="s">
        <v>92</v>
      </c>
      <c r="C53" s="487"/>
      <c r="D53" s="487">
        <v>1250200</v>
      </c>
      <c r="E53" s="501"/>
    </row>
    <row r="54" spans="1:5" x14ac:dyDescent="0.2">
      <c r="A54" s="17" t="s">
        <v>93</v>
      </c>
      <c r="B54" s="486" t="s">
        <v>94</v>
      </c>
      <c r="C54" s="487"/>
      <c r="D54" s="487">
        <v>6000</v>
      </c>
      <c r="E54" s="501"/>
    </row>
    <row r="55" spans="1:5" x14ac:dyDescent="0.2">
      <c r="A55" s="17" t="s">
        <v>95</v>
      </c>
      <c r="B55" s="486" t="s">
        <v>96</v>
      </c>
      <c r="C55" s="487">
        <v>10000001</v>
      </c>
      <c r="D55" s="487">
        <v>30000002</v>
      </c>
      <c r="E55" s="30">
        <v>60000000</v>
      </c>
    </row>
    <row r="56" spans="1:5" ht="13.5" thickBot="1" x14ac:dyDescent="0.25">
      <c r="A56" s="17" t="s">
        <v>97</v>
      </c>
      <c r="B56" s="488" t="s">
        <v>98</v>
      </c>
      <c r="C56" s="489"/>
      <c r="D56" s="489"/>
      <c r="E56" s="502"/>
    </row>
    <row r="57" spans="1:5" ht="13.5" thickBot="1" x14ac:dyDescent="0.25">
      <c r="A57" s="13">
        <v>49</v>
      </c>
      <c r="B57" s="480" t="s">
        <v>99</v>
      </c>
      <c r="C57" s="481">
        <v>180000</v>
      </c>
      <c r="D57" s="481">
        <v>100000</v>
      </c>
      <c r="E57" s="482">
        <v>0</v>
      </c>
    </row>
    <row r="58" spans="1:5" x14ac:dyDescent="0.2">
      <c r="A58" s="17" t="s">
        <v>100</v>
      </c>
      <c r="B58" s="483" t="s">
        <v>101</v>
      </c>
      <c r="C58" s="496"/>
      <c r="D58" s="496"/>
      <c r="E58" s="485"/>
    </row>
    <row r="59" spans="1:5" x14ac:dyDescent="0.2">
      <c r="A59" s="17" t="s">
        <v>102</v>
      </c>
      <c r="B59" s="486" t="s">
        <v>103</v>
      </c>
      <c r="C59" s="497"/>
      <c r="D59" s="497"/>
      <c r="E59" s="68"/>
    </row>
    <row r="60" spans="1:5" x14ac:dyDescent="0.2">
      <c r="A60" s="17" t="s">
        <v>104</v>
      </c>
      <c r="B60" s="486" t="s">
        <v>105</v>
      </c>
      <c r="C60" s="497">
        <v>180000</v>
      </c>
      <c r="D60" s="497">
        <v>100000</v>
      </c>
      <c r="E60" s="68"/>
    </row>
    <row r="61" spans="1:5" ht="13.5" thickBot="1" x14ac:dyDescent="0.25">
      <c r="A61" s="17" t="s">
        <v>106</v>
      </c>
      <c r="B61" s="488" t="s">
        <v>107</v>
      </c>
      <c r="C61" s="498"/>
      <c r="D61" s="498"/>
      <c r="E61" s="71"/>
    </row>
    <row r="62" spans="1:5" ht="13.5" thickBot="1" x14ac:dyDescent="0.25">
      <c r="A62" s="13">
        <v>54</v>
      </c>
      <c r="B62" s="503" t="s">
        <v>108</v>
      </c>
      <c r="C62" s="481">
        <v>1794999</v>
      </c>
      <c r="D62" s="481">
        <v>2132500</v>
      </c>
      <c r="E62" s="482">
        <v>1511654</v>
      </c>
    </row>
    <row r="63" spans="1:5" x14ac:dyDescent="0.2">
      <c r="A63" s="17" t="s">
        <v>109</v>
      </c>
      <c r="B63" s="483" t="s">
        <v>110</v>
      </c>
      <c r="C63" s="487"/>
      <c r="D63" s="487"/>
      <c r="E63" s="501"/>
    </row>
    <row r="64" spans="1:5" x14ac:dyDescent="0.2">
      <c r="A64" s="17" t="s">
        <v>111</v>
      </c>
      <c r="B64" s="486" t="s">
        <v>112</v>
      </c>
      <c r="C64" s="487">
        <v>1094999</v>
      </c>
      <c r="D64" s="487">
        <v>1932500</v>
      </c>
      <c r="E64" s="30">
        <v>1511654</v>
      </c>
    </row>
    <row r="65" spans="1:5" x14ac:dyDescent="0.2">
      <c r="A65" s="17" t="s">
        <v>113</v>
      </c>
      <c r="B65" s="486" t="s">
        <v>114</v>
      </c>
      <c r="C65" s="487">
        <v>700000</v>
      </c>
      <c r="D65" s="487">
        <v>200000</v>
      </c>
      <c r="E65" s="501"/>
    </row>
    <row r="66" spans="1:5" ht="13.5" thickBot="1" x14ac:dyDescent="0.25">
      <c r="A66" s="17" t="s">
        <v>115</v>
      </c>
      <c r="B66" s="488" t="s">
        <v>116</v>
      </c>
      <c r="C66" s="487"/>
      <c r="D66" s="487"/>
      <c r="E66" s="501"/>
    </row>
    <row r="67" spans="1:5" ht="13.5" thickBot="1" x14ac:dyDescent="0.25">
      <c r="A67" s="13">
        <v>59</v>
      </c>
      <c r="B67" s="480" t="s">
        <v>117</v>
      </c>
      <c r="C67" s="499">
        <v>1088801552</v>
      </c>
      <c r="D67" s="499">
        <v>917562250</v>
      </c>
      <c r="E67" s="500">
        <v>1131072914</v>
      </c>
    </row>
    <row r="68" spans="1:5" ht="13.5" thickBot="1" x14ac:dyDescent="0.25">
      <c r="A68" s="37">
        <v>60</v>
      </c>
      <c r="B68" s="503" t="s">
        <v>118</v>
      </c>
      <c r="C68" s="481">
        <v>0</v>
      </c>
      <c r="D68" s="481">
        <v>0</v>
      </c>
      <c r="E68" s="482">
        <v>0</v>
      </c>
    </row>
    <row r="69" spans="1:5" x14ac:dyDescent="0.2">
      <c r="A69" s="17" t="s">
        <v>119</v>
      </c>
      <c r="B69" s="483" t="s">
        <v>120</v>
      </c>
      <c r="C69" s="487"/>
      <c r="D69" s="487"/>
      <c r="E69" s="501"/>
    </row>
    <row r="70" spans="1:5" x14ac:dyDescent="0.2">
      <c r="A70" s="17" t="s">
        <v>121</v>
      </c>
      <c r="B70" s="486" t="s">
        <v>122</v>
      </c>
      <c r="C70" s="487"/>
      <c r="D70" s="487"/>
      <c r="E70" s="501"/>
    </row>
    <row r="71" spans="1:5" ht="13.5" thickBot="1" x14ac:dyDescent="0.25">
      <c r="A71" s="75" t="s">
        <v>123</v>
      </c>
      <c r="B71" s="526" t="s">
        <v>124</v>
      </c>
      <c r="C71" s="527"/>
      <c r="D71" s="527"/>
      <c r="E71" s="505"/>
    </row>
    <row r="72" spans="1:5" ht="13.5" thickBot="1" x14ac:dyDescent="0.25">
      <c r="A72" s="37">
        <v>64</v>
      </c>
      <c r="B72" s="503" t="s">
        <v>125</v>
      </c>
      <c r="C72" s="481">
        <v>0</v>
      </c>
      <c r="D72" s="481">
        <v>0</v>
      </c>
      <c r="E72" s="482">
        <v>0</v>
      </c>
    </row>
    <row r="73" spans="1:5" x14ac:dyDescent="0.2">
      <c r="A73" s="17" t="s">
        <v>126</v>
      </c>
      <c r="B73" s="483" t="s">
        <v>127</v>
      </c>
      <c r="C73" s="487"/>
      <c r="D73" s="487"/>
      <c r="E73" s="501"/>
    </row>
    <row r="74" spans="1:5" x14ac:dyDescent="0.2">
      <c r="A74" s="17" t="s">
        <v>128</v>
      </c>
      <c r="B74" s="486" t="s">
        <v>129</v>
      </c>
      <c r="C74" s="487"/>
      <c r="D74" s="487"/>
      <c r="E74" s="501"/>
    </row>
    <row r="75" spans="1:5" x14ac:dyDescent="0.2">
      <c r="A75" s="17" t="s">
        <v>130</v>
      </c>
      <c r="B75" s="488" t="s">
        <v>131</v>
      </c>
      <c r="C75" s="487"/>
      <c r="D75" s="487"/>
      <c r="E75" s="502"/>
    </row>
    <row r="76" spans="1:5" ht="13.5" thickBot="1" x14ac:dyDescent="0.25">
      <c r="A76" s="17" t="s">
        <v>132</v>
      </c>
      <c r="B76" s="504" t="s">
        <v>133</v>
      </c>
      <c r="C76" s="487"/>
      <c r="D76" s="487"/>
      <c r="E76" s="505"/>
    </row>
    <row r="77" spans="1:5" ht="13.5" thickBot="1" x14ac:dyDescent="0.25">
      <c r="A77" s="37">
        <v>69</v>
      </c>
      <c r="B77" s="503" t="s">
        <v>134</v>
      </c>
      <c r="C77" s="481">
        <v>103409578</v>
      </c>
      <c r="D77" s="481">
        <v>318700414</v>
      </c>
      <c r="E77" s="482">
        <v>75576095</v>
      </c>
    </row>
    <row r="78" spans="1:5" x14ac:dyDescent="0.2">
      <c r="A78" s="17" t="s">
        <v>135</v>
      </c>
      <c r="B78" s="506" t="s">
        <v>136</v>
      </c>
      <c r="C78" s="487">
        <v>103409578</v>
      </c>
      <c r="D78" s="487">
        <v>318700414</v>
      </c>
      <c r="E78" s="43">
        <v>75576095</v>
      </c>
    </row>
    <row r="79" spans="1:5" ht="13.5" thickBot="1" x14ac:dyDescent="0.25">
      <c r="A79" s="17" t="s">
        <v>137</v>
      </c>
      <c r="B79" s="504" t="s">
        <v>138</v>
      </c>
      <c r="C79" s="487"/>
      <c r="D79" s="487"/>
      <c r="E79" s="505"/>
    </row>
    <row r="80" spans="1:5" ht="13.5" thickBot="1" x14ac:dyDescent="0.25">
      <c r="A80" s="37">
        <v>72</v>
      </c>
      <c r="B80" s="503" t="s">
        <v>139</v>
      </c>
      <c r="C80" s="481">
        <v>16929519</v>
      </c>
      <c r="D80" s="481">
        <v>10396038</v>
      </c>
      <c r="E80" s="482">
        <v>0</v>
      </c>
    </row>
    <row r="81" spans="1:5" x14ac:dyDescent="0.2">
      <c r="A81" s="17" t="s">
        <v>140</v>
      </c>
      <c r="B81" s="483" t="s">
        <v>141</v>
      </c>
      <c r="C81" s="487">
        <v>16929519</v>
      </c>
      <c r="D81" s="487">
        <v>10396038</v>
      </c>
      <c r="E81" s="501"/>
    </row>
    <row r="82" spans="1:5" x14ac:dyDescent="0.2">
      <c r="A82" s="17" t="s">
        <v>142</v>
      </c>
      <c r="B82" s="486" t="s">
        <v>143</v>
      </c>
      <c r="C82" s="487"/>
      <c r="D82" s="487"/>
      <c r="E82" s="501"/>
    </row>
    <row r="83" spans="1:5" ht="13.5" thickBot="1" x14ac:dyDescent="0.25">
      <c r="A83" s="44" t="s">
        <v>144</v>
      </c>
      <c r="B83" s="504" t="s">
        <v>145</v>
      </c>
      <c r="C83" s="487"/>
      <c r="D83" s="487"/>
      <c r="E83" s="505"/>
    </row>
    <row r="84" spans="1:5" ht="13.5" thickBot="1" x14ac:dyDescent="0.25">
      <c r="A84" s="45" t="s">
        <v>146</v>
      </c>
      <c r="B84" s="503" t="s">
        <v>147</v>
      </c>
      <c r="C84" s="481">
        <v>0</v>
      </c>
      <c r="D84" s="481">
        <v>0</v>
      </c>
      <c r="E84" s="482">
        <v>0</v>
      </c>
    </row>
    <row r="85" spans="1:5" x14ac:dyDescent="0.2">
      <c r="A85" s="17" t="s">
        <v>148</v>
      </c>
      <c r="B85" s="483" t="s">
        <v>149</v>
      </c>
      <c r="C85" s="487"/>
      <c r="D85" s="487"/>
      <c r="E85" s="501"/>
    </row>
    <row r="86" spans="1:5" x14ac:dyDescent="0.2">
      <c r="A86" s="17" t="s">
        <v>150</v>
      </c>
      <c r="B86" s="486" t="s">
        <v>151</v>
      </c>
      <c r="C86" s="487"/>
      <c r="D86" s="487"/>
      <c r="E86" s="501"/>
    </row>
    <row r="87" spans="1:5" x14ac:dyDescent="0.2">
      <c r="A87" s="17" t="s">
        <v>152</v>
      </c>
      <c r="B87" s="486" t="s">
        <v>153</v>
      </c>
      <c r="C87" s="487"/>
      <c r="D87" s="487"/>
      <c r="E87" s="501"/>
    </row>
    <row r="88" spans="1:5" ht="13.5" thickBot="1" x14ac:dyDescent="0.25">
      <c r="A88" s="44" t="s">
        <v>154</v>
      </c>
      <c r="B88" s="488" t="s">
        <v>155</v>
      </c>
      <c r="C88" s="487"/>
      <c r="D88" s="487"/>
      <c r="E88" s="501"/>
    </row>
    <row r="89" spans="1:5" ht="13.5" thickBot="1" x14ac:dyDescent="0.25">
      <c r="A89" s="45" t="s">
        <v>156</v>
      </c>
      <c r="B89" s="503" t="s">
        <v>157</v>
      </c>
      <c r="C89" s="507"/>
      <c r="D89" s="507"/>
      <c r="E89" s="508"/>
    </row>
    <row r="90" spans="1:5" ht="13.5" thickBot="1" x14ac:dyDescent="0.25">
      <c r="A90" s="48" t="s">
        <v>158</v>
      </c>
      <c r="B90" s="503" t="s">
        <v>159</v>
      </c>
      <c r="C90" s="507"/>
      <c r="D90" s="507"/>
      <c r="E90" s="508"/>
    </row>
    <row r="91" spans="1:5" ht="13.5" thickBot="1" x14ac:dyDescent="0.25">
      <c r="A91" s="45" t="s">
        <v>160</v>
      </c>
      <c r="B91" s="509" t="s">
        <v>161</v>
      </c>
      <c r="C91" s="499">
        <v>120339097</v>
      </c>
      <c r="D91" s="499">
        <v>329096452</v>
      </c>
      <c r="E91" s="500">
        <v>75576095</v>
      </c>
    </row>
    <row r="92" spans="1:5" ht="13.5" thickBot="1" x14ac:dyDescent="0.25">
      <c r="A92" s="50" t="s">
        <v>162</v>
      </c>
      <c r="B92" s="510" t="s">
        <v>163</v>
      </c>
      <c r="C92" s="499">
        <v>1209140649</v>
      </c>
      <c r="D92" s="499">
        <v>1246658702</v>
      </c>
      <c r="E92" s="500">
        <v>1206649009</v>
      </c>
    </row>
    <row r="96" spans="1:5" ht="15.75" x14ac:dyDescent="0.2">
      <c r="A96" s="666" t="s">
        <v>164</v>
      </c>
      <c r="B96" s="666"/>
      <c r="C96" s="666"/>
      <c r="D96" s="666"/>
      <c r="E96" s="666"/>
    </row>
    <row r="97" spans="1:5" ht="16.5" thickBot="1" x14ac:dyDescent="0.25">
      <c r="A97" s="668"/>
      <c r="B97" s="668"/>
      <c r="C97" s="94"/>
      <c r="D97" s="55"/>
      <c r="E97" s="472" t="s">
        <v>3</v>
      </c>
    </row>
    <row r="98" spans="1:5" ht="24.75" thickBot="1" x14ac:dyDescent="0.25">
      <c r="A98" s="473" t="s">
        <v>303</v>
      </c>
      <c r="B98" s="511" t="s">
        <v>165</v>
      </c>
      <c r="C98" s="511" t="s">
        <v>509</v>
      </c>
      <c r="D98" s="511" t="s">
        <v>510</v>
      </c>
      <c r="E98" s="476" t="s">
        <v>454</v>
      </c>
    </row>
    <row r="99" spans="1:5" ht="13.5" thickBot="1" x14ac:dyDescent="0.25">
      <c r="A99" s="13" t="s">
        <v>6</v>
      </c>
      <c r="B99" s="512" t="s">
        <v>7</v>
      </c>
      <c r="C99" s="512" t="s">
        <v>238</v>
      </c>
      <c r="D99" s="512" t="s">
        <v>239</v>
      </c>
      <c r="E99" s="479" t="s">
        <v>307</v>
      </c>
    </row>
    <row r="100" spans="1:5" ht="13.5" thickBot="1" x14ac:dyDescent="0.25">
      <c r="A100" s="45">
        <v>1</v>
      </c>
      <c r="B100" s="62" t="s">
        <v>455</v>
      </c>
      <c r="C100" s="513">
        <v>685522502</v>
      </c>
      <c r="D100" s="513">
        <v>831714496</v>
      </c>
      <c r="E100" s="63">
        <v>982793665</v>
      </c>
    </row>
    <row r="101" spans="1:5" x14ac:dyDescent="0.2">
      <c r="A101" s="17" t="s">
        <v>9</v>
      </c>
      <c r="B101" s="363" t="s">
        <v>167</v>
      </c>
      <c r="C101" s="514">
        <v>277583992</v>
      </c>
      <c r="D101" s="514">
        <v>340710491</v>
      </c>
      <c r="E101" s="29">
        <v>400488727</v>
      </c>
    </row>
    <row r="102" spans="1:5" x14ac:dyDescent="0.2">
      <c r="A102" s="17" t="s">
        <v>11</v>
      </c>
      <c r="B102" s="363" t="s">
        <v>168</v>
      </c>
      <c r="C102" s="514">
        <v>37282751</v>
      </c>
      <c r="D102" s="514">
        <v>46912971</v>
      </c>
      <c r="E102" s="29">
        <v>57230699</v>
      </c>
    </row>
    <row r="103" spans="1:5" x14ac:dyDescent="0.2">
      <c r="A103" s="17" t="s">
        <v>13</v>
      </c>
      <c r="B103" s="363" t="s">
        <v>169</v>
      </c>
      <c r="C103" s="514">
        <v>241213454</v>
      </c>
      <c r="D103" s="514">
        <v>282761354</v>
      </c>
      <c r="E103" s="29">
        <v>336753908</v>
      </c>
    </row>
    <row r="104" spans="1:5" x14ac:dyDescent="0.2">
      <c r="A104" s="17" t="s">
        <v>15</v>
      </c>
      <c r="B104" s="363" t="s">
        <v>170</v>
      </c>
      <c r="C104" s="514">
        <v>16151225</v>
      </c>
      <c r="D104" s="514">
        <v>19746594</v>
      </c>
      <c r="E104" s="29">
        <v>21973000</v>
      </c>
    </row>
    <row r="105" spans="1:5" x14ac:dyDescent="0.2">
      <c r="A105" s="17" t="s">
        <v>17</v>
      </c>
      <c r="B105" s="363" t="s">
        <v>171</v>
      </c>
      <c r="C105" s="514">
        <v>113291080</v>
      </c>
      <c r="D105" s="514">
        <v>141583086</v>
      </c>
      <c r="E105" s="29">
        <v>166347331</v>
      </c>
    </row>
    <row r="106" spans="1:5" x14ac:dyDescent="0.2">
      <c r="A106" s="17" t="s">
        <v>19</v>
      </c>
      <c r="B106" s="66" t="s">
        <v>172</v>
      </c>
      <c r="C106" s="514">
        <v>228082</v>
      </c>
      <c r="D106" s="514">
        <v>261367</v>
      </c>
      <c r="E106" s="29"/>
    </row>
    <row r="107" spans="1:5" x14ac:dyDescent="0.2">
      <c r="A107" s="17" t="s">
        <v>21</v>
      </c>
      <c r="B107" s="66" t="s">
        <v>173</v>
      </c>
      <c r="C107" s="514">
        <v>26720825</v>
      </c>
      <c r="D107" s="514">
        <v>43260443</v>
      </c>
      <c r="E107" s="29">
        <v>50491195</v>
      </c>
    </row>
    <row r="108" spans="1:5" x14ac:dyDescent="0.2">
      <c r="A108" s="17" t="s">
        <v>23</v>
      </c>
      <c r="B108" s="66" t="s">
        <v>174</v>
      </c>
      <c r="C108" s="514"/>
      <c r="D108" s="514"/>
      <c r="E108" s="29"/>
    </row>
    <row r="109" spans="1:5" x14ac:dyDescent="0.2">
      <c r="A109" s="17" t="s">
        <v>25</v>
      </c>
      <c r="B109" s="515" t="s">
        <v>175</v>
      </c>
      <c r="C109" s="514"/>
      <c r="D109" s="514"/>
      <c r="E109" s="29"/>
    </row>
    <row r="110" spans="1:5" x14ac:dyDescent="0.2">
      <c r="A110" s="17" t="s">
        <v>27</v>
      </c>
      <c r="B110" s="66" t="s">
        <v>176</v>
      </c>
      <c r="C110" s="514"/>
      <c r="D110" s="514"/>
      <c r="E110" s="29"/>
    </row>
    <row r="111" spans="1:5" x14ac:dyDescent="0.2">
      <c r="A111" s="17" t="s">
        <v>29</v>
      </c>
      <c r="B111" s="66" t="s">
        <v>177</v>
      </c>
      <c r="C111" s="514"/>
      <c r="D111" s="514"/>
      <c r="E111" s="29"/>
    </row>
    <row r="112" spans="1:5" x14ac:dyDescent="0.2">
      <c r="A112" s="17" t="s">
        <v>31</v>
      </c>
      <c r="B112" s="515" t="s">
        <v>178</v>
      </c>
      <c r="C112" s="514">
        <v>3232718</v>
      </c>
      <c r="D112" s="514">
        <v>3510075</v>
      </c>
      <c r="E112" s="29">
        <v>3746136</v>
      </c>
    </row>
    <row r="113" spans="1:5" x14ac:dyDescent="0.2">
      <c r="A113" s="17" t="s">
        <v>33</v>
      </c>
      <c r="B113" s="515" t="s">
        <v>179</v>
      </c>
      <c r="C113" s="514"/>
      <c r="D113" s="514"/>
      <c r="E113" s="29"/>
    </row>
    <row r="114" spans="1:5" x14ac:dyDescent="0.2">
      <c r="A114" s="17" t="s">
        <v>35</v>
      </c>
      <c r="B114" s="66" t="s">
        <v>180</v>
      </c>
      <c r="C114" s="514"/>
      <c r="D114" s="514"/>
      <c r="E114" s="29"/>
    </row>
    <row r="115" spans="1:5" x14ac:dyDescent="0.2">
      <c r="A115" s="17" t="s">
        <v>181</v>
      </c>
      <c r="B115" s="66" t="s">
        <v>182</v>
      </c>
      <c r="C115" s="514"/>
      <c r="D115" s="514"/>
      <c r="E115" s="29"/>
    </row>
    <row r="116" spans="1:5" x14ac:dyDescent="0.2">
      <c r="A116" s="17" t="s">
        <v>38</v>
      </c>
      <c r="B116" s="66" t="s">
        <v>183</v>
      </c>
      <c r="C116" s="514"/>
      <c r="D116" s="514"/>
      <c r="E116" s="29"/>
    </row>
    <row r="117" spans="1:5" x14ac:dyDescent="0.2">
      <c r="A117" s="17" t="s">
        <v>40</v>
      </c>
      <c r="B117" s="66" t="s">
        <v>184</v>
      </c>
      <c r="C117" s="514">
        <v>83109455</v>
      </c>
      <c r="D117" s="514">
        <v>94551201</v>
      </c>
      <c r="E117" s="29">
        <v>94110000</v>
      </c>
    </row>
    <row r="118" spans="1:5" x14ac:dyDescent="0.2">
      <c r="A118" s="17" t="s">
        <v>42</v>
      </c>
      <c r="B118" s="66" t="s">
        <v>185</v>
      </c>
      <c r="C118" s="516"/>
      <c r="D118" s="516"/>
      <c r="E118" s="25">
        <v>18000000</v>
      </c>
    </row>
    <row r="119" spans="1:5" x14ac:dyDescent="0.2">
      <c r="A119" s="17" t="s">
        <v>44</v>
      </c>
      <c r="B119" s="73" t="s">
        <v>186</v>
      </c>
      <c r="C119" s="516"/>
      <c r="D119" s="516"/>
      <c r="E119" s="25">
        <v>8000000</v>
      </c>
    </row>
    <row r="120" spans="1:5" ht="13.5" thickBot="1" x14ac:dyDescent="0.25">
      <c r="A120" s="44" t="s">
        <v>46</v>
      </c>
      <c r="B120" s="76" t="s">
        <v>187</v>
      </c>
      <c r="C120" s="517"/>
      <c r="D120" s="517"/>
      <c r="E120" s="92">
        <v>10000000</v>
      </c>
    </row>
    <row r="121" spans="1:5" ht="13.5" thickBot="1" x14ac:dyDescent="0.25">
      <c r="A121" s="45" t="s">
        <v>48</v>
      </c>
      <c r="B121" s="64" t="s">
        <v>456</v>
      </c>
      <c r="C121" s="518">
        <v>187730094</v>
      </c>
      <c r="D121" s="518">
        <v>329780159</v>
      </c>
      <c r="E121" s="65">
        <v>213485500</v>
      </c>
    </row>
    <row r="122" spans="1:5" x14ac:dyDescent="0.2">
      <c r="A122" s="17">
        <v>23</v>
      </c>
      <c r="B122" s="66" t="s">
        <v>189</v>
      </c>
      <c r="C122" s="519">
        <v>107837739</v>
      </c>
      <c r="D122" s="519">
        <v>86817586</v>
      </c>
      <c r="E122" s="19">
        <v>100675500</v>
      </c>
    </row>
    <row r="123" spans="1:5" x14ac:dyDescent="0.2">
      <c r="A123" s="17" t="s">
        <v>51</v>
      </c>
      <c r="B123" s="67" t="s">
        <v>190</v>
      </c>
      <c r="C123" s="516">
        <v>47428085</v>
      </c>
      <c r="D123" s="516">
        <v>78343435</v>
      </c>
      <c r="E123" s="68">
        <v>3500000</v>
      </c>
    </row>
    <row r="124" spans="1:5" x14ac:dyDescent="0.2">
      <c r="A124" s="17" t="s">
        <v>53</v>
      </c>
      <c r="B124" s="67" t="s">
        <v>191</v>
      </c>
      <c r="C124" s="516">
        <v>70298479</v>
      </c>
      <c r="D124" s="516">
        <v>156570417</v>
      </c>
      <c r="E124" s="25">
        <v>103310000</v>
      </c>
    </row>
    <row r="125" spans="1:5" x14ac:dyDescent="0.2">
      <c r="A125" s="17" t="s">
        <v>55</v>
      </c>
      <c r="B125" s="67" t="s">
        <v>192</v>
      </c>
      <c r="C125" s="516">
        <v>49955880</v>
      </c>
      <c r="D125" s="516">
        <v>115870105</v>
      </c>
      <c r="E125" s="68">
        <v>99500000</v>
      </c>
    </row>
    <row r="126" spans="1:5" x14ac:dyDescent="0.2">
      <c r="A126" s="17" t="s">
        <v>57</v>
      </c>
      <c r="B126" s="21" t="s">
        <v>193</v>
      </c>
      <c r="C126" s="516">
        <v>9593876</v>
      </c>
      <c r="D126" s="516">
        <v>86392156</v>
      </c>
      <c r="E126" s="68">
        <v>9500000</v>
      </c>
    </row>
    <row r="127" spans="1:5" x14ac:dyDescent="0.2">
      <c r="A127" s="17" t="s">
        <v>59</v>
      </c>
      <c r="B127" s="20" t="s">
        <v>194</v>
      </c>
      <c r="C127" s="516"/>
      <c r="D127" s="516"/>
      <c r="E127" s="68"/>
    </row>
    <row r="128" spans="1:5" x14ac:dyDescent="0.2">
      <c r="A128" s="17" t="s">
        <v>61</v>
      </c>
      <c r="B128" s="73" t="s">
        <v>195</v>
      </c>
      <c r="C128" s="516"/>
      <c r="D128" s="516"/>
      <c r="E128" s="68"/>
    </row>
    <row r="129" spans="1:5" x14ac:dyDescent="0.2">
      <c r="A129" s="17" t="s">
        <v>63</v>
      </c>
      <c r="B129" s="66" t="s">
        <v>177</v>
      </c>
      <c r="C129" s="516"/>
      <c r="D129" s="516"/>
      <c r="E129" s="68"/>
    </row>
    <row r="130" spans="1:5" x14ac:dyDescent="0.2">
      <c r="A130" s="17" t="s">
        <v>196</v>
      </c>
      <c r="B130" s="66" t="s">
        <v>197</v>
      </c>
      <c r="C130" s="516">
        <v>3843993</v>
      </c>
      <c r="D130" s="516">
        <v>75032156</v>
      </c>
      <c r="E130" s="68"/>
    </row>
    <row r="131" spans="1:5" x14ac:dyDescent="0.2">
      <c r="A131" s="17" t="s">
        <v>66</v>
      </c>
      <c r="B131" s="66" t="s">
        <v>198</v>
      </c>
      <c r="C131" s="516"/>
      <c r="D131" s="516"/>
      <c r="E131" s="68"/>
    </row>
    <row r="132" spans="1:5" x14ac:dyDescent="0.2">
      <c r="A132" s="17" t="s">
        <v>68</v>
      </c>
      <c r="B132" s="66" t="s">
        <v>180</v>
      </c>
      <c r="C132" s="516"/>
      <c r="D132" s="516">
        <v>2500000</v>
      </c>
      <c r="E132" s="68"/>
    </row>
    <row r="133" spans="1:5" x14ac:dyDescent="0.2">
      <c r="A133" s="17" t="s">
        <v>70</v>
      </c>
      <c r="B133" s="66" t="s">
        <v>199</v>
      </c>
      <c r="C133" s="516"/>
      <c r="D133" s="516"/>
      <c r="E133" s="68"/>
    </row>
    <row r="134" spans="1:5" ht="13.5" thickBot="1" x14ac:dyDescent="0.25">
      <c r="A134" s="17">
        <v>35</v>
      </c>
      <c r="B134" s="66" t="s">
        <v>200</v>
      </c>
      <c r="C134" s="514">
        <v>5749883</v>
      </c>
      <c r="D134" s="514">
        <v>8860000</v>
      </c>
      <c r="E134" s="71">
        <v>9500000</v>
      </c>
    </row>
    <row r="135" spans="1:5" ht="13.5" thickBot="1" x14ac:dyDescent="0.25">
      <c r="A135" s="45">
        <v>36</v>
      </c>
      <c r="B135" s="72" t="s">
        <v>201</v>
      </c>
      <c r="C135" s="520">
        <v>873252596</v>
      </c>
      <c r="D135" s="520">
        <v>1161494655</v>
      </c>
      <c r="E135" s="15">
        <v>1196279165</v>
      </c>
    </row>
    <row r="136" spans="1:5" ht="13.5" thickBot="1" x14ac:dyDescent="0.25">
      <c r="A136" s="45">
        <v>37</v>
      </c>
      <c r="B136" s="72" t="s">
        <v>202</v>
      </c>
      <c r="C136" s="520">
        <v>0</v>
      </c>
      <c r="D136" s="520">
        <v>0</v>
      </c>
      <c r="E136" s="15">
        <v>0</v>
      </c>
    </row>
    <row r="137" spans="1:5" x14ac:dyDescent="0.2">
      <c r="A137" s="17">
        <v>38</v>
      </c>
      <c r="B137" s="67" t="s">
        <v>203</v>
      </c>
      <c r="C137" s="516"/>
      <c r="D137" s="516"/>
      <c r="E137" s="68"/>
    </row>
    <row r="138" spans="1:5" x14ac:dyDescent="0.2">
      <c r="A138" s="17" t="s">
        <v>80</v>
      </c>
      <c r="B138" s="67" t="s">
        <v>204</v>
      </c>
      <c r="C138" s="516"/>
      <c r="D138" s="516"/>
      <c r="E138" s="68"/>
    </row>
    <row r="139" spans="1:5" ht="13.5" thickBot="1" x14ac:dyDescent="0.25">
      <c r="A139" s="75" t="s">
        <v>82</v>
      </c>
      <c r="B139" s="76" t="s">
        <v>205</v>
      </c>
      <c r="C139" s="517"/>
      <c r="D139" s="517"/>
      <c r="E139" s="77"/>
    </row>
    <row r="140" spans="1:5" ht="13.5" thickBot="1" x14ac:dyDescent="0.25">
      <c r="A140" s="45">
        <v>41</v>
      </c>
      <c r="B140" s="72" t="s">
        <v>206</v>
      </c>
      <c r="C140" s="520">
        <v>0</v>
      </c>
      <c r="D140" s="520">
        <v>0</v>
      </c>
      <c r="E140" s="15">
        <v>0</v>
      </c>
    </row>
    <row r="141" spans="1:5" x14ac:dyDescent="0.2">
      <c r="A141" s="17">
        <v>42</v>
      </c>
      <c r="B141" s="73" t="s">
        <v>207</v>
      </c>
      <c r="C141" s="516"/>
      <c r="D141" s="516"/>
      <c r="E141" s="68"/>
    </row>
    <row r="142" spans="1:5" x14ac:dyDescent="0.2">
      <c r="A142" s="17">
        <v>43</v>
      </c>
      <c r="B142" s="73" t="s">
        <v>208</v>
      </c>
      <c r="C142" s="516"/>
      <c r="D142" s="516"/>
      <c r="E142" s="68"/>
    </row>
    <row r="143" spans="1:5" x14ac:dyDescent="0.2">
      <c r="A143" s="17" t="s">
        <v>89</v>
      </c>
      <c r="B143" s="73" t="s">
        <v>209</v>
      </c>
      <c r="C143" s="516"/>
      <c r="D143" s="516"/>
      <c r="E143" s="68"/>
    </row>
    <row r="144" spans="1:5" x14ac:dyDescent="0.2">
      <c r="A144" s="17" t="s">
        <v>91</v>
      </c>
      <c r="B144" s="73" t="s">
        <v>210</v>
      </c>
      <c r="C144" s="516"/>
      <c r="D144" s="516"/>
      <c r="E144" s="68"/>
    </row>
    <row r="145" spans="1:5" x14ac:dyDescent="0.2">
      <c r="A145" s="17" t="s">
        <v>93</v>
      </c>
      <c r="B145" s="74" t="s">
        <v>211</v>
      </c>
      <c r="C145" s="516"/>
      <c r="D145" s="516"/>
      <c r="E145" s="71"/>
    </row>
    <row r="146" spans="1:5" ht="13.5" thickBot="1" x14ac:dyDescent="0.25">
      <c r="A146" s="17">
        <v>47</v>
      </c>
      <c r="B146" s="76" t="s">
        <v>212</v>
      </c>
      <c r="C146" s="516"/>
      <c r="D146" s="516"/>
      <c r="E146" s="77"/>
    </row>
    <row r="147" spans="1:5" ht="13.5" thickBot="1" x14ac:dyDescent="0.25">
      <c r="A147" s="45">
        <v>48</v>
      </c>
      <c r="B147" s="72" t="s">
        <v>213</v>
      </c>
      <c r="C147" s="521">
        <v>17187639</v>
      </c>
      <c r="D147" s="521">
        <v>9587952</v>
      </c>
      <c r="E147" s="27">
        <v>10369844</v>
      </c>
    </row>
    <row r="148" spans="1:5" x14ac:dyDescent="0.2">
      <c r="A148" s="17">
        <v>49</v>
      </c>
      <c r="B148" s="73" t="s">
        <v>214</v>
      </c>
      <c r="C148" s="516"/>
      <c r="D148" s="516"/>
      <c r="E148" s="68"/>
    </row>
    <row r="149" spans="1:5" x14ac:dyDescent="0.2">
      <c r="A149" s="17" t="s">
        <v>100</v>
      </c>
      <c r="B149" s="73" t="s">
        <v>215</v>
      </c>
      <c r="C149" s="516">
        <v>17187639</v>
      </c>
      <c r="D149" s="516">
        <v>9587952</v>
      </c>
      <c r="E149" s="68">
        <v>10369844</v>
      </c>
    </row>
    <row r="150" spans="1:5" x14ac:dyDescent="0.2">
      <c r="A150" s="17" t="s">
        <v>102</v>
      </c>
      <c r="B150" s="74" t="s">
        <v>216</v>
      </c>
      <c r="C150" s="516"/>
      <c r="D150" s="516"/>
      <c r="E150" s="71"/>
    </row>
    <row r="151" spans="1:5" ht="13.5" thickBot="1" x14ac:dyDescent="0.25">
      <c r="A151" s="44">
        <v>52</v>
      </c>
      <c r="B151" s="76" t="s">
        <v>217</v>
      </c>
      <c r="C151" s="516"/>
      <c r="D151" s="516"/>
      <c r="E151" s="77"/>
    </row>
    <row r="152" spans="1:5" ht="13.5" thickBot="1" x14ac:dyDescent="0.25">
      <c r="A152" s="45">
        <v>53</v>
      </c>
      <c r="B152" s="72" t="s">
        <v>218</v>
      </c>
      <c r="C152" s="522">
        <v>0</v>
      </c>
      <c r="D152" s="522">
        <v>0</v>
      </c>
      <c r="E152" s="78">
        <v>0</v>
      </c>
    </row>
    <row r="153" spans="1:5" x14ac:dyDescent="0.2">
      <c r="A153" s="17">
        <v>54</v>
      </c>
      <c r="B153" s="73" t="s">
        <v>219</v>
      </c>
      <c r="C153" s="516"/>
      <c r="D153" s="516"/>
      <c r="E153" s="68"/>
    </row>
    <row r="154" spans="1:5" x14ac:dyDescent="0.2">
      <c r="A154" s="17">
        <v>55</v>
      </c>
      <c r="B154" s="73" t="s">
        <v>220</v>
      </c>
      <c r="C154" s="516"/>
      <c r="D154" s="516"/>
      <c r="E154" s="68"/>
    </row>
    <row r="155" spans="1:5" x14ac:dyDescent="0.2">
      <c r="A155" s="17" t="s">
        <v>111</v>
      </c>
      <c r="B155" s="73" t="s">
        <v>221</v>
      </c>
      <c r="C155" s="516"/>
      <c r="D155" s="516"/>
      <c r="E155" s="68"/>
    </row>
    <row r="156" spans="1:5" x14ac:dyDescent="0.2">
      <c r="A156" s="17" t="s">
        <v>113</v>
      </c>
      <c r="B156" s="73" t="s">
        <v>222</v>
      </c>
      <c r="C156" s="516"/>
      <c r="D156" s="516"/>
      <c r="E156" s="68"/>
    </row>
    <row r="157" spans="1:5" ht="13.5" thickBot="1" x14ac:dyDescent="0.25">
      <c r="A157" s="17" t="s">
        <v>115</v>
      </c>
      <c r="B157" s="73" t="s">
        <v>223</v>
      </c>
      <c r="C157" s="516"/>
      <c r="D157" s="516"/>
      <c r="E157" s="68"/>
    </row>
    <row r="158" spans="1:5" ht="13.5" thickBot="1" x14ac:dyDescent="0.25">
      <c r="A158" s="45">
        <v>59</v>
      </c>
      <c r="B158" s="72" t="s">
        <v>224</v>
      </c>
      <c r="C158" s="523"/>
      <c r="D158" s="523"/>
      <c r="E158" s="79"/>
    </row>
    <row r="159" spans="1:5" ht="13.5" thickBot="1" x14ac:dyDescent="0.25">
      <c r="A159" s="45">
        <v>60</v>
      </c>
      <c r="B159" s="72" t="s">
        <v>225</v>
      </c>
      <c r="C159" s="523"/>
      <c r="D159" s="523"/>
      <c r="E159" s="79"/>
    </row>
    <row r="160" spans="1:5" ht="13.5" thickBot="1" x14ac:dyDescent="0.25">
      <c r="A160" s="45">
        <v>61</v>
      </c>
      <c r="B160" s="72" t="s">
        <v>226</v>
      </c>
      <c r="C160" s="524">
        <v>17187639</v>
      </c>
      <c r="D160" s="524">
        <v>9587952</v>
      </c>
      <c r="E160" s="82">
        <v>10369844</v>
      </c>
    </row>
    <row r="161" spans="1:5" ht="13.5" thickBot="1" x14ac:dyDescent="0.25">
      <c r="A161" s="45">
        <v>62</v>
      </c>
      <c r="B161" s="83" t="s">
        <v>227</v>
      </c>
      <c r="C161" s="524">
        <v>890440235</v>
      </c>
      <c r="D161" s="524">
        <v>1171082607</v>
      </c>
      <c r="E161" s="82">
        <v>1206649009</v>
      </c>
    </row>
    <row r="162" spans="1:5" ht="15.75" x14ac:dyDescent="0.2">
      <c r="A162" s="89"/>
      <c r="B162" s="93"/>
      <c r="C162" s="93"/>
      <c r="D162" s="93"/>
      <c r="E162" s="525">
        <v>0</v>
      </c>
    </row>
    <row r="163" spans="1:5" ht="15.75" x14ac:dyDescent="0.25">
      <c r="A163" s="88"/>
      <c r="B163" s="2"/>
      <c r="C163" s="2"/>
      <c r="D163" s="2"/>
      <c r="E163" s="2"/>
    </row>
  </sheetData>
  <mergeCells count="6">
    <mergeCell ref="A3:E3"/>
    <mergeCell ref="A4:E4"/>
    <mergeCell ref="A5:E5"/>
    <mergeCell ref="A6:B6"/>
    <mergeCell ref="A96:E96"/>
    <mergeCell ref="A97:B97"/>
  </mergeCells>
  <pageMargins left="0.70866141732283461" right="0.70866141732283461" top="0.74803149606299213" bottom="0.74803149606299213" header="0.31496062992125984" footer="0.31496062992125984"/>
  <pageSetup paperSize="9" scale="75" fitToHeight="0" orientation="portrait" r:id="rId1"/>
  <rowBreaks count="2" manualBreakCount="2">
    <brk id="71" max="16383" man="1"/>
    <brk id="13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B1717-2D5C-4774-951E-6676B4A99F2C}">
  <sheetPr>
    <pageSetUpPr fitToPage="1"/>
  </sheetPr>
  <dimension ref="A1:I21"/>
  <sheetViews>
    <sheetView workbookViewId="0">
      <selection activeCell="L30" sqref="L30"/>
    </sheetView>
  </sheetViews>
  <sheetFormatPr defaultRowHeight="12.75" x14ac:dyDescent="0.2"/>
  <cols>
    <col min="1" max="1" width="6.83203125" customWidth="1"/>
    <col min="2" max="2" width="44.6640625" customWidth="1"/>
    <col min="3" max="8" width="12.83203125" customWidth="1"/>
    <col min="9" max="9" width="14.33203125" customWidth="1"/>
  </cols>
  <sheetData>
    <row r="1" spans="1:9" ht="15" x14ac:dyDescent="0.25">
      <c r="I1" s="159" t="s">
        <v>608</v>
      </c>
    </row>
    <row r="2" spans="1:9" ht="15" x14ac:dyDescent="0.25">
      <c r="I2" s="159"/>
    </row>
    <row r="3" spans="1:9" ht="15.75" x14ac:dyDescent="0.2">
      <c r="A3" s="696" t="s">
        <v>512</v>
      </c>
      <c r="B3" s="696"/>
      <c r="C3" s="696"/>
      <c r="D3" s="696"/>
      <c r="E3" s="696"/>
      <c r="F3" s="696"/>
      <c r="G3" s="696"/>
      <c r="H3" s="696"/>
      <c r="I3" s="696"/>
    </row>
    <row r="4" spans="1:9" ht="16.5" thickBot="1" x14ac:dyDescent="0.25">
      <c r="A4" s="102"/>
      <c r="B4" s="528" t="s">
        <v>309</v>
      </c>
      <c r="C4" s="101"/>
      <c r="D4" s="101"/>
      <c r="E4" s="101"/>
      <c r="F4" s="101"/>
      <c r="G4" s="101"/>
      <c r="H4" s="101"/>
      <c r="I4" s="529" t="str">
        <f>'[1]KV_1.sz.tájékoztató_t.'!E5</f>
        <v>Forintban!</v>
      </c>
    </row>
    <row r="5" spans="1:9" x14ac:dyDescent="0.2">
      <c r="A5" s="766" t="s">
        <v>4</v>
      </c>
      <c r="B5" s="768" t="s">
        <v>513</v>
      </c>
      <c r="C5" s="766" t="s">
        <v>514</v>
      </c>
      <c r="D5" s="766" t="str">
        <f>+CONCATENATE(LEFT([1]KV_ÖSSZEFÜGGÉSEK!A5,4)," előtti kifizetés")</f>
        <v>2025 előtti kifizetés</v>
      </c>
      <c r="E5" s="770" t="s">
        <v>515</v>
      </c>
      <c r="F5" s="771"/>
      <c r="G5" s="771"/>
      <c r="H5" s="772"/>
      <c r="I5" s="768" t="s">
        <v>516</v>
      </c>
    </row>
    <row r="6" spans="1:9" ht="24.75" thickBot="1" x14ac:dyDescent="0.25">
      <c r="A6" s="767"/>
      <c r="B6" s="769"/>
      <c r="C6" s="769"/>
      <c r="D6" s="767"/>
      <c r="E6" s="530" t="str">
        <f>+CONCATENATE(LEFT([1]KV_ÖSSZEFÜGGÉSEK!A5,4),".")</f>
        <v>2025.</v>
      </c>
      <c r="F6" s="530" t="str">
        <f>+CONCATENATE(LEFT([1]KV_ÖSSZEFÜGGÉSEK!A5,4)+1,".")</f>
        <v>2026.</v>
      </c>
      <c r="G6" s="530" t="str">
        <f>+CONCATENATE(LEFT([1]KV_ÖSSZEFÜGGÉSEK!A5,4)+2,".")</f>
        <v>2027.</v>
      </c>
      <c r="H6" s="531" t="str">
        <f>+CONCATENATE(LEFT([1]KV_ÖSSZEFÜGGÉSEK!A5,4)+2,".",CHAR(10)," után")</f>
        <v>2027.
 után</v>
      </c>
      <c r="I6" s="769"/>
    </row>
    <row r="7" spans="1:9" ht="21.75" thickBot="1" x14ac:dyDescent="0.25">
      <c r="A7" s="532" t="s">
        <v>6</v>
      </c>
      <c r="B7" s="533" t="s">
        <v>7</v>
      </c>
      <c r="C7" s="534" t="s">
        <v>238</v>
      </c>
      <c r="D7" s="533" t="s">
        <v>239</v>
      </c>
      <c r="E7" s="532" t="s">
        <v>307</v>
      </c>
      <c r="F7" s="534" t="s">
        <v>517</v>
      </c>
      <c r="G7" s="534" t="s">
        <v>518</v>
      </c>
      <c r="H7" s="535" t="s">
        <v>519</v>
      </c>
      <c r="I7" s="536" t="s">
        <v>520</v>
      </c>
    </row>
    <row r="8" spans="1:9" ht="21.75" thickBot="1" x14ac:dyDescent="0.25">
      <c r="A8" s="537" t="s">
        <v>308</v>
      </c>
      <c r="B8" s="538" t="s">
        <v>521</v>
      </c>
      <c r="C8" s="539"/>
      <c r="D8" s="540">
        <f>+D9+D10</f>
        <v>0</v>
      </c>
      <c r="E8" s="541">
        <f>+E9+E10</f>
        <v>0</v>
      </c>
      <c r="F8" s="542">
        <f>+F9+F10</f>
        <v>0</v>
      </c>
      <c r="G8" s="542">
        <f>+G9+G10</f>
        <v>0</v>
      </c>
      <c r="H8" s="543">
        <f>+H9+H10</f>
        <v>0</v>
      </c>
      <c r="I8" s="544">
        <f t="shared" ref="I8:I19" si="0">SUM(D8:H8)</f>
        <v>0</v>
      </c>
    </row>
    <row r="9" spans="1:9" x14ac:dyDescent="0.2">
      <c r="A9" s="545" t="s">
        <v>310</v>
      </c>
      <c r="B9" s="546" t="s">
        <v>522</v>
      </c>
      <c r="C9" s="547"/>
      <c r="D9" s="548"/>
      <c r="E9" s="549"/>
      <c r="F9" s="550"/>
      <c r="G9" s="550"/>
      <c r="H9" s="551"/>
      <c r="I9" s="552">
        <f t="shared" si="0"/>
        <v>0</v>
      </c>
    </row>
    <row r="10" spans="1:9" ht="13.5" thickBot="1" x14ac:dyDescent="0.25">
      <c r="A10" s="545" t="s">
        <v>311</v>
      </c>
      <c r="B10" s="546" t="s">
        <v>522</v>
      </c>
      <c r="C10" s="547"/>
      <c r="D10" s="548"/>
      <c r="E10" s="549"/>
      <c r="F10" s="550"/>
      <c r="G10" s="550"/>
      <c r="H10" s="551"/>
      <c r="I10" s="552">
        <f t="shared" si="0"/>
        <v>0</v>
      </c>
    </row>
    <row r="11" spans="1:9" ht="21.75" thickBot="1" x14ac:dyDescent="0.25">
      <c r="A11" s="537" t="s">
        <v>312</v>
      </c>
      <c r="B11" s="538" t="s">
        <v>523</v>
      </c>
      <c r="C11" s="539"/>
      <c r="D11" s="540">
        <f>+D12+D13</f>
        <v>0</v>
      </c>
      <c r="E11" s="541">
        <f>+E12+E13</f>
        <v>0</v>
      </c>
      <c r="F11" s="542">
        <f>+F12+F13</f>
        <v>0</v>
      </c>
      <c r="G11" s="542">
        <f>+G12+G13</f>
        <v>0</v>
      </c>
      <c r="H11" s="543">
        <f>+H12+H13</f>
        <v>0</v>
      </c>
      <c r="I11" s="544">
        <f t="shared" si="0"/>
        <v>0</v>
      </c>
    </row>
    <row r="12" spans="1:9" x14ac:dyDescent="0.2">
      <c r="A12" s="545" t="s">
        <v>313</v>
      </c>
      <c r="B12" s="546" t="s">
        <v>522</v>
      </c>
      <c r="C12" s="547"/>
      <c r="D12" s="548"/>
      <c r="E12" s="549"/>
      <c r="F12" s="550"/>
      <c r="G12" s="550"/>
      <c r="H12" s="551"/>
      <c r="I12" s="552">
        <f t="shared" si="0"/>
        <v>0</v>
      </c>
    </row>
    <row r="13" spans="1:9" ht="13.5" thickBot="1" x14ac:dyDescent="0.25">
      <c r="A13" s="545" t="s">
        <v>314</v>
      </c>
      <c r="B13" s="546" t="s">
        <v>522</v>
      </c>
      <c r="C13" s="547"/>
      <c r="D13" s="548"/>
      <c r="E13" s="549"/>
      <c r="F13" s="550"/>
      <c r="G13" s="550"/>
      <c r="H13" s="551"/>
      <c r="I13" s="552">
        <f t="shared" si="0"/>
        <v>0</v>
      </c>
    </row>
    <row r="14" spans="1:9" ht="13.5" thickBot="1" x14ac:dyDescent="0.25">
      <c r="A14" s="537" t="s">
        <v>398</v>
      </c>
      <c r="B14" s="538" t="s">
        <v>524</v>
      </c>
      <c r="C14" s="539"/>
      <c r="D14" s="540">
        <f>+D15</f>
        <v>0</v>
      </c>
      <c r="E14" s="541">
        <f>+E15</f>
        <v>0</v>
      </c>
      <c r="F14" s="542">
        <f>+F15</f>
        <v>0</v>
      </c>
      <c r="G14" s="542">
        <f>+G15</f>
        <v>0</v>
      </c>
      <c r="H14" s="543">
        <f>+H15</f>
        <v>0</v>
      </c>
      <c r="I14" s="544">
        <f t="shared" si="0"/>
        <v>0</v>
      </c>
    </row>
    <row r="15" spans="1:9" ht="13.5" thickBot="1" x14ac:dyDescent="0.25">
      <c r="A15" s="545" t="s">
        <v>525</v>
      </c>
      <c r="B15" s="546" t="s">
        <v>522</v>
      </c>
      <c r="C15" s="547"/>
      <c r="D15" s="548"/>
      <c r="E15" s="549"/>
      <c r="F15" s="550"/>
      <c r="G15" s="550"/>
      <c r="H15" s="551"/>
      <c r="I15" s="552">
        <f t="shared" si="0"/>
        <v>0</v>
      </c>
    </row>
    <row r="16" spans="1:9" ht="13.5" thickBot="1" x14ac:dyDescent="0.25">
      <c r="A16" s="537" t="s">
        <v>526</v>
      </c>
      <c r="B16" s="538" t="s">
        <v>527</v>
      </c>
      <c r="C16" s="539"/>
      <c r="D16" s="540">
        <f>+D17</f>
        <v>0</v>
      </c>
      <c r="E16" s="541">
        <f>+E17</f>
        <v>0</v>
      </c>
      <c r="F16" s="542">
        <f>+F17</f>
        <v>0</v>
      </c>
      <c r="G16" s="542">
        <f>+G17</f>
        <v>0</v>
      </c>
      <c r="H16" s="543">
        <f>+H17</f>
        <v>0</v>
      </c>
      <c r="I16" s="544">
        <f t="shared" si="0"/>
        <v>0</v>
      </c>
    </row>
    <row r="17" spans="1:9" ht="13.5" thickBot="1" x14ac:dyDescent="0.25">
      <c r="A17" s="553" t="s">
        <v>528</v>
      </c>
      <c r="B17" s="554" t="s">
        <v>522</v>
      </c>
      <c r="C17" s="555"/>
      <c r="D17" s="556"/>
      <c r="E17" s="557"/>
      <c r="F17" s="558"/>
      <c r="G17" s="558"/>
      <c r="H17" s="559"/>
      <c r="I17" s="560">
        <f t="shared" si="0"/>
        <v>0</v>
      </c>
    </row>
    <row r="18" spans="1:9" ht="13.5" thickBot="1" x14ac:dyDescent="0.25">
      <c r="A18" s="537" t="s">
        <v>529</v>
      </c>
      <c r="B18" s="561" t="s">
        <v>530</v>
      </c>
      <c r="C18" s="539"/>
      <c r="D18" s="540">
        <f>+D19</f>
        <v>0</v>
      </c>
      <c r="E18" s="541">
        <f>+E19</f>
        <v>0</v>
      </c>
      <c r="F18" s="542">
        <f>+F19</f>
        <v>0</v>
      </c>
      <c r="G18" s="542">
        <f>+G19</f>
        <v>0</v>
      </c>
      <c r="H18" s="543">
        <f>+H19</f>
        <v>0</v>
      </c>
      <c r="I18" s="544">
        <f t="shared" si="0"/>
        <v>0</v>
      </c>
    </row>
    <row r="19" spans="1:9" ht="13.5" thickBot="1" x14ac:dyDescent="0.25">
      <c r="A19" s="562" t="s">
        <v>531</v>
      </c>
      <c r="B19" s="563" t="s">
        <v>522</v>
      </c>
      <c r="C19" s="564"/>
      <c r="D19" s="565"/>
      <c r="E19" s="566"/>
      <c r="F19" s="567"/>
      <c r="G19" s="567"/>
      <c r="H19" s="568"/>
      <c r="I19" s="569">
        <f t="shared" si="0"/>
        <v>0</v>
      </c>
    </row>
    <row r="20" spans="1:9" ht="13.5" thickBot="1" x14ac:dyDescent="0.25">
      <c r="A20" s="764" t="s">
        <v>532</v>
      </c>
      <c r="B20" s="765"/>
      <c r="C20" s="570"/>
      <c r="D20" s="540">
        <f t="shared" ref="D20:I20" si="1">+D8+D11+D14+D16+D18</f>
        <v>0</v>
      </c>
      <c r="E20" s="541">
        <f t="shared" si="1"/>
        <v>0</v>
      </c>
      <c r="F20" s="542">
        <f t="shared" si="1"/>
        <v>0</v>
      </c>
      <c r="G20" s="542">
        <f t="shared" si="1"/>
        <v>0</v>
      </c>
      <c r="H20" s="543">
        <f t="shared" si="1"/>
        <v>0</v>
      </c>
      <c r="I20" s="544">
        <f t="shared" si="1"/>
        <v>0</v>
      </c>
    </row>
    <row r="21" spans="1:9" ht="13.5" thickBot="1" x14ac:dyDescent="0.25">
      <c r="A21" s="764"/>
      <c r="B21" s="765"/>
      <c r="C21" s="570"/>
      <c r="D21" s="540"/>
      <c r="E21" s="541"/>
      <c r="F21" s="542"/>
      <c r="G21" s="542"/>
      <c r="H21" s="543"/>
      <c r="I21" s="544"/>
    </row>
  </sheetData>
  <mergeCells count="9">
    <mergeCell ref="A21:B21"/>
    <mergeCell ref="A3:I3"/>
    <mergeCell ref="A5:A6"/>
    <mergeCell ref="B5:B6"/>
    <mergeCell ref="C5:C6"/>
    <mergeCell ref="D5:D6"/>
    <mergeCell ref="E5:H5"/>
    <mergeCell ref="I5:I6"/>
    <mergeCell ref="A20:B20"/>
  </mergeCells>
  <pageMargins left="0.70866141732283461" right="0.70866141732283461" top="0.74803149606299213" bottom="0.74803149606299213" header="0.31496062992125984" footer="0.31496062992125984"/>
  <pageSetup paperSize="9" scale="68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B3B81-7C37-4421-B3B4-420A1D25F784}">
  <sheetPr>
    <pageSetUpPr fitToPage="1"/>
  </sheetPr>
  <dimension ref="A1:D32"/>
  <sheetViews>
    <sheetView workbookViewId="0">
      <selection activeCell="G11" sqref="G11"/>
    </sheetView>
  </sheetViews>
  <sheetFormatPr defaultRowHeight="12.75" x14ac:dyDescent="0.2"/>
  <cols>
    <col min="1" max="1" width="5.83203125" customWidth="1"/>
    <col min="2" max="2" width="54.83203125" customWidth="1"/>
    <col min="3" max="4" width="17.6640625" customWidth="1"/>
  </cols>
  <sheetData>
    <row r="1" spans="1:4" ht="15" x14ac:dyDescent="0.2">
      <c r="A1" s="470"/>
      <c r="B1" s="358"/>
      <c r="C1" s="358"/>
      <c r="D1" s="592" t="s">
        <v>605</v>
      </c>
    </row>
    <row r="2" spans="1:4" x14ac:dyDescent="0.2">
      <c r="A2" s="470"/>
      <c r="B2" s="358"/>
      <c r="C2" s="358"/>
      <c r="D2" s="358"/>
    </row>
    <row r="3" spans="1:4" ht="15.75" customHeight="1" x14ac:dyDescent="0.25">
      <c r="A3" s="470"/>
      <c r="B3" s="773" t="s">
        <v>548</v>
      </c>
      <c r="C3" s="773"/>
      <c r="D3" s="773"/>
    </row>
    <row r="4" spans="1:4" ht="16.5" thickBot="1" x14ac:dyDescent="0.3">
      <c r="A4" s="571"/>
      <c r="B4" s="577"/>
      <c r="C4" s="586"/>
      <c r="D4" s="529" t="s">
        <v>3</v>
      </c>
    </row>
    <row r="5" spans="1:4" ht="36.75" thickBot="1" x14ac:dyDescent="0.25">
      <c r="A5" s="294" t="s">
        <v>303</v>
      </c>
      <c r="B5" s="295" t="s">
        <v>5</v>
      </c>
      <c r="C5" s="295" t="s">
        <v>565</v>
      </c>
      <c r="D5" s="296" t="s">
        <v>566</v>
      </c>
    </row>
    <row r="6" spans="1:4" ht="13.5" thickBot="1" x14ac:dyDescent="0.25">
      <c r="A6" s="572" t="s">
        <v>6</v>
      </c>
      <c r="B6" s="578" t="s">
        <v>7</v>
      </c>
      <c r="C6" s="578" t="s">
        <v>238</v>
      </c>
      <c r="D6" s="593" t="s">
        <v>239</v>
      </c>
    </row>
    <row r="7" spans="1:4" x14ac:dyDescent="0.2">
      <c r="A7" s="573" t="s">
        <v>308</v>
      </c>
      <c r="B7" s="579" t="s">
        <v>549</v>
      </c>
      <c r="C7" s="587"/>
      <c r="D7" s="594"/>
    </row>
    <row r="8" spans="1:4" x14ac:dyDescent="0.2">
      <c r="A8" s="574" t="s">
        <v>310</v>
      </c>
      <c r="B8" s="580" t="s">
        <v>550</v>
      </c>
      <c r="C8" s="588"/>
      <c r="D8" s="595"/>
    </row>
    <row r="9" spans="1:4" x14ac:dyDescent="0.2">
      <c r="A9" s="574" t="s">
        <v>311</v>
      </c>
      <c r="B9" s="580" t="s">
        <v>551</v>
      </c>
      <c r="C9" s="588"/>
      <c r="D9" s="595"/>
    </row>
    <row r="10" spans="1:4" x14ac:dyDescent="0.2">
      <c r="A10" s="574" t="s">
        <v>312</v>
      </c>
      <c r="B10" s="580" t="s">
        <v>552</v>
      </c>
      <c r="C10" s="588"/>
      <c r="D10" s="595"/>
    </row>
    <row r="11" spans="1:4" x14ac:dyDescent="0.2">
      <c r="A11" s="574" t="s">
        <v>313</v>
      </c>
      <c r="B11" s="580" t="s">
        <v>553</v>
      </c>
      <c r="C11" s="588"/>
      <c r="D11" s="595"/>
    </row>
    <row r="12" spans="1:4" x14ac:dyDescent="0.2">
      <c r="A12" s="574" t="s">
        <v>314</v>
      </c>
      <c r="B12" s="580" t="s">
        <v>554</v>
      </c>
      <c r="C12" s="588"/>
      <c r="D12" s="595"/>
    </row>
    <row r="13" spans="1:4" x14ac:dyDescent="0.2">
      <c r="A13" s="574" t="s">
        <v>398</v>
      </c>
      <c r="B13" s="581" t="s">
        <v>555</v>
      </c>
      <c r="C13" s="588"/>
      <c r="D13" s="595"/>
    </row>
    <row r="14" spans="1:4" x14ac:dyDescent="0.2">
      <c r="A14" s="574" t="s">
        <v>526</v>
      </c>
      <c r="B14" s="581" t="s">
        <v>556</v>
      </c>
      <c r="C14" s="588"/>
      <c r="D14" s="595"/>
    </row>
    <row r="15" spans="1:4" x14ac:dyDescent="0.2">
      <c r="A15" s="574" t="s">
        <v>528</v>
      </c>
      <c r="B15" s="581" t="s">
        <v>557</v>
      </c>
      <c r="C15" s="588"/>
      <c r="D15" s="595"/>
    </row>
    <row r="16" spans="1:4" x14ac:dyDescent="0.2">
      <c r="A16" s="574" t="s">
        <v>529</v>
      </c>
      <c r="B16" s="581" t="s">
        <v>558</v>
      </c>
      <c r="C16" s="588"/>
      <c r="D16" s="595"/>
    </row>
    <row r="17" spans="1:4" ht="22.5" x14ac:dyDescent="0.2">
      <c r="A17" s="574" t="s">
        <v>531</v>
      </c>
      <c r="B17" s="581" t="s">
        <v>559</v>
      </c>
      <c r="C17" s="588"/>
      <c r="D17" s="595"/>
    </row>
    <row r="18" spans="1:4" x14ac:dyDescent="0.2">
      <c r="A18" s="574" t="s">
        <v>533</v>
      </c>
      <c r="B18" s="580" t="s">
        <v>560</v>
      </c>
      <c r="C18" s="588"/>
      <c r="D18" s="595"/>
    </row>
    <row r="19" spans="1:4" x14ac:dyDescent="0.2">
      <c r="A19" s="574" t="s">
        <v>534</v>
      </c>
      <c r="B19" s="580" t="s">
        <v>561</v>
      </c>
      <c r="C19" s="588"/>
      <c r="D19" s="595"/>
    </row>
    <row r="20" spans="1:4" x14ac:dyDescent="0.2">
      <c r="A20" s="574" t="s">
        <v>535</v>
      </c>
      <c r="B20" s="580" t="s">
        <v>562</v>
      </c>
      <c r="C20" s="588"/>
      <c r="D20" s="595"/>
    </row>
    <row r="21" spans="1:4" x14ac:dyDescent="0.2">
      <c r="A21" s="574" t="s">
        <v>536</v>
      </c>
      <c r="B21" s="580" t="s">
        <v>563</v>
      </c>
      <c r="C21" s="588"/>
      <c r="D21" s="595"/>
    </row>
    <row r="22" spans="1:4" x14ac:dyDescent="0.2">
      <c r="A22" s="574" t="s">
        <v>537</v>
      </c>
      <c r="B22" s="580" t="s">
        <v>564</v>
      </c>
      <c r="C22" s="588">
        <v>320000</v>
      </c>
      <c r="D22" s="595">
        <v>320000</v>
      </c>
    </row>
    <row r="23" spans="1:4" x14ac:dyDescent="0.2">
      <c r="A23" s="574" t="s">
        <v>538</v>
      </c>
      <c r="B23" s="582"/>
      <c r="C23" s="589"/>
      <c r="D23" s="595"/>
    </row>
    <row r="24" spans="1:4" x14ac:dyDescent="0.2">
      <c r="A24" s="574" t="s">
        <v>539</v>
      </c>
      <c r="B24" s="583"/>
      <c r="C24" s="589"/>
      <c r="D24" s="595"/>
    </row>
    <row r="25" spans="1:4" x14ac:dyDescent="0.2">
      <c r="A25" s="574" t="s">
        <v>540</v>
      </c>
      <c r="B25" s="583"/>
      <c r="C25" s="589"/>
      <c r="D25" s="595"/>
    </row>
    <row r="26" spans="1:4" x14ac:dyDescent="0.2">
      <c r="A26" s="574" t="s">
        <v>541</v>
      </c>
      <c r="B26" s="583"/>
      <c r="C26" s="589"/>
      <c r="D26" s="595"/>
    </row>
    <row r="27" spans="1:4" x14ac:dyDescent="0.2">
      <c r="A27" s="574" t="s">
        <v>542</v>
      </c>
      <c r="B27" s="583"/>
      <c r="C27" s="589"/>
      <c r="D27" s="595"/>
    </row>
    <row r="28" spans="1:4" x14ac:dyDescent="0.2">
      <c r="A28" s="574" t="s">
        <v>543</v>
      </c>
      <c r="B28" s="583"/>
      <c r="C28" s="589"/>
      <c r="D28" s="595"/>
    </row>
    <row r="29" spans="1:4" x14ac:dyDescent="0.2">
      <c r="A29" s="574" t="s">
        <v>544</v>
      </c>
      <c r="B29" s="583"/>
      <c r="C29" s="589"/>
      <c r="D29" s="595"/>
    </row>
    <row r="30" spans="1:4" x14ac:dyDescent="0.2">
      <c r="A30" s="574" t="s">
        <v>545</v>
      </c>
      <c r="B30" s="583"/>
      <c r="C30" s="589"/>
      <c r="D30" s="595"/>
    </row>
    <row r="31" spans="1:4" ht="13.5" thickBot="1" x14ac:dyDescent="0.25">
      <c r="A31" s="575" t="s">
        <v>546</v>
      </c>
      <c r="B31" s="584"/>
      <c r="C31" s="590"/>
      <c r="D31" s="596"/>
    </row>
    <row r="32" spans="1:4" ht="13.5" thickBot="1" x14ac:dyDescent="0.25">
      <c r="A32" s="576" t="s">
        <v>547</v>
      </c>
      <c r="B32" s="585" t="s">
        <v>391</v>
      </c>
      <c r="C32" s="591">
        <v>320000</v>
      </c>
      <c r="D32" s="597">
        <v>320000</v>
      </c>
    </row>
  </sheetData>
  <mergeCells count="1">
    <mergeCell ref="B3:D3"/>
  </mergeCells>
  <pageMargins left="0.70866141732283461" right="0.70866141732283461" top="0.74803149606299213" bottom="0.74803149606299213" header="0.31496062992125984" footer="0.31496062992125984"/>
  <pageSetup paperSize="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9BC54-B074-4CC8-A91A-364612453553}">
  <sheetPr>
    <pageSetUpPr fitToPage="1"/>
  </sheetPr>
  <dimension ref="A1:O27"/>
  <sheetViews>
    <sheetView workbookViewId="0">
      <selection activeCell="H19" sqref="H19"/>
    </sheetView>
  </sheetViews>
  <sheetFormatPr defaultRowHeight="12.75" x14ac:dyDescent="0.2"/>
  <cols>
    <col min="1" max="1" width="5.6640625" bestFit="1" customWidth="1"/>
    <col min="2" max="2" width="33.6640625" bestFit="1" customWidth="1"/>
    <col min="3" max="3" width="11.1640625" bestFit="1" customWidth="1"/>
    <col min="4" max="4" width="10.83203125" bestFit="1" customWidth="1"/>
    <col min="5" max="5" width="11.1640625" bestFit="1" customWidth="1"/>
    <col min="6" max="10" width="10.83203125" bestFit="1" customWidth="1"/>
    <col min="11" max="11" width="11.1640625" bestFit="1" customWidth="1"/>
    <col min="12" max="13" width="10.83203125" bestFit="1" customWidth="1"/>
    <col min="14" max="14" width="11.1640625" bestFit="1" customWidth="1"/>
    <col min="15" max="15" width="14.1640625" customWidth="1"/>
  </cols>
  <sheetData>
    <row r="1" spans="1:15" ht="15.75" x14ac:dyDescent="0.25">
      <c r="A1" s="598"/>
      <c r="B1" s="599"/>
      <c r="C1" s="599"/>
      <c r="D1" s="599"/>
      <c r="E1" s="599"/>
      <c r="F1" s="599"/>
      <c r="G1" s="599"/>
      <c r="H1" s="599"/>
      <c r="I1" s="599"/>
      <c r="J1" s="599"/>
      <c r="K1" s="599"/>
      <c r="L1" s="599"/>
      <c r="M1" s="600"/>
      <c r="O1" s="592" t="s">
        <v>606</v>
      </c>
    </row>
    <row r="2" spans="1:15" ht="15.75" x14ac:dyDescent="0.25">
      <c r="A2" s="598"/>
      <c r="B2" s="599"/>
      <c r="C2" s="599"/>
      <c r="D2" s="599"/>
      <c r="E2" s="599"/>
      <c r="F2" s="599"/>
      <c r="G2" s="599"/>
      <c r="H2" s="599"/>
      <c r="I2" s="599"/>
      <c r="J2" s="599"/>
      <c r="K2" s="599"/>
      <c r="L2" s="599"/>
      <c r="M2" s="600"/>
      <c r="O2" s="592"/>
    </row>
    <row r="3" spans="1:15" ht="15.75" customHeight="1" x14ac:dyDescent="0.25">
      <c r="A3" s="774" t="s">
        <v>567</v>
      </c>
      <c r="B3" s="774"/>
      <c r="C3" s="774"/>
      <c r="D3" s="774"/>
      <c r="E3" s="774"/>
      <c r="F3" s="774"/>
      <c r="G3" s="774"/>
      <c r="H3" s="774"/>
      <c r="I3" s="774"/>
      <c r="J3" s="774"/>
      <c r="K3" s="774"/>
      <c r="L3" s="774"/>
      <c r="M3" s="774"/>
      <c r="N3" s="774"/>
      <c r="O3" s="774"/>
    </row>
    <row r="4" spans="1:15" ht="16.5" thickBot="1" x14ac:dyDescent="0.3">
      <c r="A4" s="598"/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599"/>
      <c r="O4" s="448" t="s">
        <v>3</v>
      </c>
    </row>
    <row r="5" spans="1:15" ht="24.75" thickBot="1" x14ac:dyDescent="0.25">
      <c r="A5" s="601" t="s">
        <v>303</v>
      </c>
      <c r="B5" s="602" t="s">
        <v>237</v>
      </c>
      <c r="C5" s="602" t="s">
        <v>568</v>
      </c>
      <c r="D5" s="602" t="s">
        <v>569</v>
      </c>
      <c r="E5" s="602" t="s">
        <v>570</v>
      </c>
      <c r="F5" s="602" t="s">
        <v>571</v>
      </c>
      <c r="G5" s="602" t="s">
        <v>572</v>
      </c>
      <c r="H5" s="602" t="s">
        <v>573</v>
      </c>
      <c r="I5" s="602" t="s">
        <v>574</v>
      </c>
      <c r="J5" s="602" t="s">
        <v>575</v>
      </c>
      <c r="K5" s="602" t="s">
        <v>576</v>
      </c>
      <c r="L5" s="602" t="s">
        <v>577</v>
      </c>
      <c r="M5" s="602" t="s">
        <v>578</v>
      </c>
      <c r="N5" s="602" t="s">
        <v>579</v>
      </c>
      <c r="O5" s="603" t="s">
        <v>391</v>
      </c>
    </row>
    <row r="6" spans="1:15" ht="13.5" thickBot="1" x14ac:dyDescent="0.25">
      <c r="A6" s="604" t="s">
        <v>308</v>
      </c>
      <c r="B6" s="775" t="s">
        <v>235</v>
      </c>
      <c r="C6" s="776"/>
      <c r="D6" s="776"/>
      <c r="E6" s="776"/>
      <c r="F6" s="776"/>
      <c r="G6" s="776"/>
      <c r="H6" s="776"/>
      <c r="I6" s="776"/>
      <c r="J6" s="776"/>
      <c r="K6" s="776"/>
      <c r="L6" s="776"/>
      <c r="M6" s="776"/>
      <c r="N6" s="776"/>
      <c r="O6" s="777"/>
    </row>
    <row r="7" spans="1:15" ht="22.5" x14ac:dyDescent="0.2">
      <c r="A7" s="605" t="s">
        <v>310</v>
      </c>
      <c r="B7" s="606" t="s">
        <v>580</v>
      </c>
      <c r="C7" s="607">
        <v>36705176</v>
      </c>
      <c r="D7" s="607">
        <v>26000000</v>
      </c>
      <c r="E7" s="607">
        <v>26000000</v>
      </c>
      <c r="F7" s="607">
        <v>26000000</v>
      </c>
      <c r="G7" s="607">
        <v>26000000</v>
      </c>
      <c r="H7" s="607">
        <v>26000000</v>
      </c>
      <c r="I7" s="607">
        <v>26000000</v>
      </c>
      <c r="J7" s="607">
        <v>26000000</v>
      </c>
      <c r="K7" s="607">
        <v>26000000</v>
      </c>
      <c r="L7" s="607">
        <v>26000000</v>
      </c>
      <c r="M7" s="607">
        <v>26000000</v>
      </c>
      <c r="N7" s="607">
        <v>26000000</v>
      </c>
      <c r="O7" s="608">
        <v>322705176</v>
      </c>
    </row>
    <row r="8" spans="1:15" ht="22.5" x14ac:dyDescent="0.2">
      <c r="A8" s="605" t="s">
        <v>311</v>
      </c>
      <c r="B8" s="609" t="s">
        <v>581</v>
      </c>
      <c r="C8" s="610"/>
      <c r="D8" s="610"/>
      <c r="E8" s="610">
        <v>74964450</v>
      </c>
      <c r="F8" s="610"/>
      <c r="G8" s="610"/>
      <c r="H8" s="610"/>
      <c r="I8" s="610"/>
      <c r="J8" s="610"/>
      <c r="K8" s="610"/>
      <c r="L8" s="610"/>
      <c r="M8" s="610"/>
      <c r="N8" s="610"/>
      <c r="O8" s="611">
        <v>74964450</v>
      </c>
    </row>
    <row r="9" spans="1:15" x14ac:dyDescent="0.2">
      <c r="A9" s="605" t="s">
        <v>312</v>
      </c>
      <c r="B9" s="612" t="s">
        <v>243</v>
      </c>
      <c r="C9" s="607">
        <v>1000000</v>
      </c>
      <c r="D9" s="607">
        <v>1000000</v>
      </c>
      <c r="E9" s="607">
        <v>272089395</v>
      </c>
      <c r="F9" s="607">
        <v>1000000</v>
      </c>
      <c r="G9" s="607">
        <v>1000000</v>
      </c>
      <c r="H9" s="607">
        <v>1000000</v>
      </c>
      <c r="I9" s="607">
        <v>1000000</v>
      </c>
      <c r="J9" s="607">
        <v>1000000</v>
      </c>
      <c r="K9" s="607">
        <v>272089395</v>
      </c>
      <c r="L9" s="607">
        <v>1000000</v>
      </c>
      <c r="M9" s="607">
        <v>1000000</v>
      </c>
      <c r="N9" s="607">
        <v>1000000</v>
      </c>
      <c r="O9" s="608">
        <v>554178790</v>
      </c>
    </row>
    <row r="10" spans="1:15" x14ac:dyDescent="0.2">
      <c r="A10" s="605" t="s">
        <v>313</v>
      </c>
      <c r="B10" s="612" t="s">
        <v>245</v>
      </c>
      <c r="C10" s="607">
        <v>10000000</v>
      </c>
      <c r="D10" s="607">
        <v>10000000</v>
      </c>
      <c r="E10" s="607">
        <v>10000000</v>
      </c>
      <c r="F10" s="607">
        <v>10000000</v>
      </c>
      <c r="G10" s="607">
        <v>10000000</v>
      </c>
      <c r="H10" s="607">
        <v>10000000</v>
      </c>
      <c r="I10" s="607">
        <v>8856422</v>
      </c>
      <c r="J10" s="607">
        <v>8856422</v>
      </c>
      <c r="K10" s="607">
        <v>10000000</v>
      </c>
      <c r="L10" s="607">
        <v>10000000</v>
      </c>
      <c r="M10" s="607">
        <v>10000000</v>
      </c>
      <c r="N10" s="607">
        <v>10000000</v>
      </c>
      <c r="O10" s="608">
        <v>117712844</v>
      </c>
    </row>
    <row r="11" spans="1:15" x14ac:dyDescent="0.2">
      <c r="A11" s="605" t="s">
        <v>314</v>
      </c>
      <c r="B11" s="612" t="s">
        <v>278</v>
      </c>
      <c r="C11" s="607"/>
      <c r="D11" s="607">
        <v>30000000</v>
      </c>
      <c r="E11" s="607"/>
      <c r="F11" s="607"/>
      <c r="G11" s="607"/>
      <c r="H11" s="607"/>
      <c r="I11" s="607"/>
      <c r="J11" s="607">
        <v>30000000</v>
      </c>
      <c r="K11" s="607"/>
      <c r="L11" s="607"/>
      <c r="M11" s="607"/>
      <c r="N11" s="607"/>
      <c r="O11" s="608">
        <v>60000000</v>
      </c>
    </row>
    <row r="12" spans="1:15" x14ac:dyDescent="0.2">
      <c r="A12" s="605" t="s">
        <v>398</v>
      </c>
      <c r="B12" s="612" t="s">
        <v>246</v>
      </c>
      <c r="C12" s="607"/>
      <c r="D12" s="607"/>
      <c r="E12" s="607"/>
      <c r="F12" s="607"/>
      <c r="G12" s="607"/>
      <c r="H12" s="607"/>
      <c r="I12" s="607"/>
      <c r="J12" s="607"/>
      <c r="K12" s="607"/>
      <c r="L12" s="607"/>
      <c r="M12" s="607"/>
      <c r="N12" s="607"/>
      <c r="O12" s="608">
        <v>0</v>
      </c>
    </row>
    <row r="13" spans="1:15" x14ac:dyDescent="0.2">
      <c r="A13" s="605" t="s">
        <v>525</v>
      </c>
      <c r="B13" s="612" t="s">
        <v>482</v>
      </c>
      <c r="C13" s="607">
        <v>125971</v>
      </c>
      <c r="D13" s="607">
        <v>125971</v>
      </c>
      <c r="E13" s="607">
        <v>125971</v>
      </c>
      <c r="F13" s="607">
        <v>125971</v>
      </c>
      <c r="G13" s="607">
        <v>125971</v>
      </c>
      <c r="H13" s="607">
        <v>125971</v>
      </c>
      <c r="I13" s="607">
        <v>125971</v>
      </c>
      <c r="J13" s="607">
        <v>125971</v>
      </c>
      <c r="K13" s="607">
        <v>125971</v>
      </c>
      <c r="L13" s="607">
        <v>125971</v>
      </c>
      <c r="M13" s="607">
        <v>125971</v>
      </c>
      <c r="N13" s="607">
        <v>125973</v>
      </c>
      <c r="O13" s="608">
        <v>1511654</v>
      </c>
    </row>
    <row r="14" spans="1:15" ht="13.5" thickBot="1" x14ac:dyDescent="0.25">
      <c r="A14" s="605" t="s">
        <v>526</v>
      </c>
      <c r="B14" s="612" t="s">
        <v>582</v>
      </c>
      <c r="C14" s="607">
        <v>75576095</v>
      </c>
      <c r="D14" s="607"/>
      <c r="E14" s="607"/>
      <c r="F14" s="607"/>
      <c r="G14" s="607"/>
      <c r="H14" s="607"/>
      <c r="I14" s="607"/>
      <c r="J14" s="607"/>
      <c r="K14" s="607"/>
      <c r="L14" s="607"/>
      <c r="M14" s="607"/>
      <c r="N14" s="607"/>
      <c r="O14" s="608">
        <v>75576095</v>
      </c>
    </row>
    <row r="15" spans="1:15" ht="13.5" thickBot="1" x14ac:dyDescent="0.25">
      <c r="A15" s="613" t="s">
        <v>528</v>
      </c>
      <c r="B15" s="614" t="s">
        <v>583</v>
      </c>
      <c r="C15" s="615">
        <v>123407242</v>
      </c>
      <c r="D15" s="615">
        <v>67125971</v>
      </c>
      <c r="E15" s="615">
        <v>383179816</v>
      </c>
      <c r="F15" s="615">
        <v>37125971</v>
      </c>
      <c r="G15" s="615">
        <v>37125971</v>
      </c>
      <c r="H15" s="615">
        <v>37125971</v>
      </c>
      <c r="I15" s="615">
        <v>35982393</v>
      </c>
      <c r="J15" s="615">
        <v>65982393</v>
      </c>
      <c r="K15" s="615">
        <v>308215366</v>
      </c>
      <c r="L15" s="615">
        <v>37125971</v>
      </c>
      <c r="M15" s="615">
        <v>37125971</v>
      </c>
      <c r="N15" s="615">
        <v>37125973</v>
      </c>
      <c r="O15" s="616">
        <v>1206649009</v>
      </c>
    </row>
    <row r="16" spans="1:15" ht="13.5" thickBot="1" x14ac:dyDescent="0.25">
      <c r="A16" s="613" t="s">
        <v>529</v>
      </c>
      <c r="B16" s="778" t="s">
        <v>236</v>
      </c>
      <c r="C16" s="779"/>
      <c r="D16" s="779"/>
      <c r="E16" s="779"/>
      <c r="F16" s="779"/>
      <c r="G16" s="779"/>
      <c r="H16" s="779"/>
      <c r="I16" s="779"/>
      <c r="J16" s="779"/>
      <c r="K16" s="779"/>
      <c r="L16" s="779"/>
      <c r="M16" s="779"/>
      <c r="N16" s="779"/>
      <c r="O16" s="780"/>
    </row>
    <row r="17" spans="1:15" x14ac:dyDescent="0.2">
      <c r="A17" s="617" t="s">
        <v>531</v>
      </c>
      <c r="B17" s="618" t="s">
        <v>241</v>
      </c>
      <c r="C17" s="610">
        <v>32600000</v>
      </c>
      <c r="D17" s="610">
        <v>32600000</v>
      </c>
      <c r="E17" s="610">
        <v>32600000</v>
      </c>
      <c r="F17" s="610">
        <v>32600000</v>
      </c>
      <c r="G17" s="610">
        <v>32600000</v>
      </c>
      <c r="H17" s="610">
        <v>32600000</v>
      </c>
      <c r="I17" s="610">
        <v>32600000</v>
      </c>
      <c r="J17" s="610">
        <v>32600000</v>
      </c>
      <c r="K17" s="610">
        <v>32600000</v>
      </c>
      <c r="L17" s="610">
        <v>32600000</v>
      </c>
      <c r="M17" s="610">
        <v>32600000</v>
      </c>
      <c r="N17" s="610">
        <v>41888727</v>
      </c>
      <c r="O17" s="611">
        <v>400488727</v>
      </c>
    </row>
    <row r="18" spans="1:15" ht="22.5" x14ac:dyDescent="0.2">
      <c r="A18" s="605" t="s">
        <v>533</v>
      </c>
      <c r="B18" s="606" t="s">
        <v>168</v>
      </c>
      <c r="C18" s="607">
        <v>4600000</v>
      </c>
      <c r="D18" s="607">
        <v>4600000</v>
      </c>
      <c r="E18" s="607">
        <v>4600000</v>
      </c>
      <c r="F18" s="607">
        <v>4600000</v>
      </c>
      <c r="G18" s="607">
        <v>4600000</v>
      </c>
      <c r="H18" s="607">
        <v>4600000</v>
      </c>
      <c r="I18" s="607">
        <v>4600000</v>
      </c>
      <c r="J18" s="607">
        <v>4600000</v>
      </c>
      <c r="K18" s="607">
        <v>4600000</v>
      </c>
      <c r="L18" s="607">
        <v>4600000</v>
      </c>
      <c r="M18" s="607">
        <v>4600000</v>
      </c>
      <c r="N18" s="607">
        <v>6630699</v>
      </c>
      <c r="O18" s="608">
        <v>57230699</v>
      </c>
    </row>
    <row r="19" spans="1:15" x14ac:dyDescent="0.2">
      <c r="A19" s="605" t="s">
        <v>534</v>
      </c>
      <c r="B19" s="612" t="s">
        <v>169</v>
      </c>
      <c r="C19" s="607">
        <v>28062826</v>
      </c>
      <c r="D19" s="607">
        <v>28062826</v>
      </c>
      <c r="E19" s="607">
        <v>28062826</v>
      </c>
      <c r="F19" s="607">
        <v>28062826</v>
      </c>
      <c r="G19" s="607">
        <v>28062826</v>
      </c>
      <c r="H19" s="607">
        <v>28062826</v>
      </c>
      <c r="I19" s="607">
        <v>28062826</v>
      </c>
      <c r="J19" s="607">
        <v>28062826</v>
      </c>
      <c r="K19" s="607">
        <v>28062826</v>
      </c>
      <c r="L19" s="607">
        <v>28062826</v>
      </c>
      <c r="M19" s="607">
        <v>28062826</v>
      </c>
      <c r="N19" s="607">
        <v>28062822</v>
      </c>
      <c r="O19" s="608">
        <v>336753908</v>
      </c>
    </row>
    <row r="20" spans="1:15" x14ac:dyDescent="0.2">
      <c r="A20" s="605" t="s">
        <v>535</v>
      </c>
      <c r="B20" s="612" t="s">
        <v>170</v>
      </c>
      <c r="C20" s="607">
        <v>600000</v>
      </c>
      <c r="D20" s="607">
        <v>600000</v>
      </c>
      <c r="E20" s="607">
        <v>600000</v>
      </c>
      <c r="F20" s="607">
        <v>600000</v>
      </c>
      <c r="G20" s="607">
        <v>600000</v>
      </c>
      <c r="H20" s="607">
        <v>600000</v>
      </c>
      <c r="I20" s="607">
        <v>600000</v>
      </c>
      <c r="J20" s="607">
        <v>600000</v>
      </c>
      <c r="K20" s="607">
        <v>5000000</v>
      </c>
      <c r="L20" s="607">
        <v>600000</v>
      </c>
      <c r="M20" s="607">
        <v>600000</v>
      </c>
      <c r="N20" s="607">
        <v>10973000</v>
      </c>
      <c r="O20" s="608">
        <v>21973000</v>
      </c>
    </row>
    <row r="21" spans="1:15" x14ac:dyDescent="0.2">
      <c r="A21" s="605" t="s">
        <v>536</v>
      </c>
      <c r="B21" s="612" t="s">
        <v>584</v>
      </c>
      <c r="C21" s="607">
        <v>13862278</v>
      </c>
      <c r="D21" s="607">
        <v>13862278</v>
      </c>
      <c r="E21" s="607">
        <v>13862278</v>
      </c>
      <c r="F21" s="607">
        <v>13862278</v>
      </c>
      <c r="G21" s="607">
        <v>13862278</v>
      </c>
      <c r="H21" s="607">
        <v>13862278</v>
      </c>
      <c r="I21" s="607">
        <v>13862278</v>
      </c>
      <c r="J21" s="607">
        <v>13862278</v>
      </c>
      <c r="K21" s="607">
        <v>13862278</v>
      </c>
      <c r="L21" s="607">
        <v>13862278</v>
      </c>
      <c r="M21" s="607">
        <v>13862278</v>
      </c>
      <c r="N21" s="607">
        <v>13862273</v>
      </c>
      <c r="O21" s="608">
        <v>166347331</v>
      </c>
    </row>
    <row r="22" spans="1:15" x14ac:dyDescent="0.2">
      <c r="A22" s="605" t="s">
        <v>537</v>
      </c>
      <c r="B22" s="612" t="s">
        <v>189</v>
      </c>
      <c r="C22" s="607">
        <v>880000</v>
      </c>
      <c r="D22" s="607">
        <v>880000</v>
      </c>
      <c r="E22" s="607">
        <v>60995500</v>
      </c>
      <c r="F22" s="607">
        <v>880000</v>
      </c>
      <c r="G22" s="607">
        <v>880000</v>
      </c>
      <c r="H22" s="607">
        <v>880000</v>
      </c>
      <c r="I22" s="607">
        <v>880000</v>
      </c>
      <c r="J22" s="607">
        <v>880000</v>
      </c>
      <c r="K22" s="607">
        <v>30880000</v>
      </c>
      <c r="L22" s="607">
        <v>880000</v>
      </c>
      <c r="M22" s="607">
        <v>880000</v>
      </c>
      <c r="N22" s="607">
        <v>880000</v>
      </c>
      <c r="O22" s="608">
        <v>100675500</v>
      </c>
    </row>
    <row r="23" spans="1:15" x14ac:dyDescent="0.2">
      <c r="A23" s="605" t="s">
        <v>538</v>
      </c>
      <c r="B23" s="606" t="s">
        <v>191</v>
      </c>
      <c r="C23" s="607"/>
      <c r="D23" s="607"/>
      <c r="E23" s="607"/>
      <c r="F23" s="607"/>
      <c r="G23" s="607"/>
      <c r="H23" s="607">
        <v>15000000</v>
      </c>
      <c r="I23" s="607">
        <v>15000000</v>
      </c>
      <c r="J23" s="607">
        <v>15000000</v>
      </c>
      <c r="K23" s="607">
        <v>15000000</v>
      </c>
      <c r="L23" s="607">
        <v>15000000</v>
      </c>
      <c r="M23" s="607">
        <v>15000000</v>
      </c>
      <c r="N23" s="607">
        <v>13310000</v>
      </c>
      <c r="O23" s="608">
        <v>103310000</v>
      </c>
    </row>
    <row r="24" spans="1:15" x14ac:dyDescent="0.2">
      <c r="A24" s="605" t="s">
        <v>539</v>
      </c>
      <c r="B24" s="612" t="s">
        <v>282</v>
      </c>
      <c r="C24" s="607"/>
      <c r="D24" s="607"/>
      <c r="E24" s="607">
        <v>5000000</v>
      </c>
      <c r="F24" s="607"/>
      <c r="G24" s="607"/>
      <c r="H24" s="607"/>
      <c r="I24" s="607"/>
      <c r="J24" s="607"/>
      <c r="K24" s="607">
        <v>4500000</v>
      </c>
      <c r="L24" s="607"/>
      <c r="M24" s="607"/>
      <c r="N24" s="607"/>
      <c r="O24" s="608">
        <v>9500000</v>
      </c>
    </row>
    <row r="25" spans="1:15" ht="13.5" thickBot="1" x14ac:dyDescent="0.25">
      <c r="A25" s="605" t="s">
        <v>540</v>
      </c>
      <c r="B25" s="612" t="s">
        <v>492</v>
      </c>
      <c r="C25" s="607">
        <v>10369844</v>
      </c>
      <c r="D25" s="607"/>
      <c r="E25" s="607"/>
      <c r="F25" s="607"/>
      <c r="G25" s="607"/>
      <c r="H25" s="607"/>
      <c r="I25" s="607"/>
      <c r="J25" s="607"/>
      <c r="K25" s="607"/>
      <c r="L25" s="607"/>
      <c r="M25" s="607"/>
      <c r="N25" s="607"/>
      <c r="O25" s="608">
        <v>10369844</v>
      </c>
    </row>
    <row r="26" spans="1:15" ht="13.5" thickBot="1" x14ac:dyDescent="0.25">
      <c r="A26" s="619" t="s">
        <v>541</v>
      </c>
      <c r="B26" s="614" t="s">
        <v>367</v>
      </c>
      <c r="C26" s="615">
        <v>90974948</v>
      </c>
      <c r="D26" s="615">
        <v>80605104</v>
      </c>
      <c r="E26" s="615">
        <v>145720604</v>
      </c>
      <c r="F26" s="615">
        <v>80605104</v>
      </c>
      <c r="G26" s="615">
        <v>80605104</v>
      </c>
      <c r="H26" s="615">
        <v>95605104</v>
      </c>
      <c r="I26" s="615">
        <v>95605104</v>
      </c>
      <c r="J26" s="615">
        <v>95605104</v>
      </c>
      <c r="K26" s="615">
        <v>134505104</v>
      </c>
      <c r="L26" s="615">
        <v>95605104</v>
      </c>
      <c r="M26" s="615">
        <v>95605104</v>
      </c>
      <c r="N26" s="615">
        <v>115607521</v>
      </c>
      <c r="O26" s="616">
        <v>1206649009</v>
      </c>
    </row>
    <row r="27" spans="1:15" ht="13.5" thickBot="1" x14ac:dyDescent="0.25">
      <c r="A27" s="619" t="s">
        <v>542</v>
      </c>
      <c r="B27" s="620" t="s">
        <v>585</v>
      </c>
      <c r="C27" s="621">
        <v>32432294</v>
      </c>
      <c r="D27" s="621">
        <v>-13479133</v>
      </c>
      <c r="E27" s="621">
        <v>237459212</v>
      </c>
      <c r="F27" s="621">
        <v>-43479133</v>
      </c>
      <c r="G27" s="621">
        <v>-43479133</v>
      </c>
      <c r="H27" s="621">
        <v>-58479133</v>
      </c>
      <c r="I27" s="621">
        <v>-59622711</v>
      </c>
      <c r="J27" s="621">
        <v>-29622711</v>
      </c>
      <c r="K27" s="621">
        <v>173710262</v>
      </c>
      <c r="L27" s="621">
        <v>-58479133</v>
      </c>
      <c r="M27" s="621">
        <v>-58479133</v>
      </c>
      <c r="N27" s="621">
        <v>-78481548</v>
      </c>
      <c r="O27" s="622">
        <v>0</v>
      </c>
    </row>
  </sheetData>
  <mergeCells count="3">
    <mergeCell ref="A3:O3"/>
    <mergeCell ref="B6:O6"/>
    <mergeCell ref="B16:O16"/>
  </mergeCells>
  <pageMargins left="0.70866141732283461" right="0.70866141732283461" top="0.74803149606299213" bottom="0.74803149606299213" header="0.31496062992125984" footer="0.31496062992125984"/>
  <pageSetup paperSize="9" scale="7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9FA3C-B779-4C2C-90F0-5CAE44F6B00C}">
  <sheetPr>
    <pageSetUpPr fitToPage="1"/>
  </sheetPr>
  <dimension ref="A1:E39"/>
  <sheetViews>
    <sheetView workbookViewId="0">
      <selection activeCell="E1" sqref="E1"/>
    </sheetView>
  </sheetViews>
  <sheetFormatPr defaultRowHeight="12.75" x14ac:dyDescent="0.2"/>
  <cols>
    <col min="1" max="1" width="9" customWidth="1"/>
    <col min="2" max="2" width="66.33203125" bestFit="1" customWidth="1"/>
    <col min="3" max="5" width="15.5" customWidth="1"/>
  </cols>
  <sheetData>
    <row r="1" spans="1:5" ht="15.75" x14ac:dyDescent="0.25">
      <c r="A1" s="623"/>
      <c r="B1" s="2"/>
      <c r="C1" s="89"/>
      <c r="D1" s="2"/>
      <c r="E1" s="285" t="s">
        <v>607</v>
      </c>
    </row>
    <row r="2" spans="1:5" ht="15.75" x14ac:dyDescent="0.25">
      <c r="A2" s="623"/>
      <c r="B2" s="2"/>
      <c r="C2" s="624"/>
      <c r="D2" s="337"/>
    </row>
    <row r="3" spans="1:5" ht="14.25" x14ac:dyDescent="0.2">
      <c r="A3" s="763" t="s">
        <v>383</v>
      </c>
      <c r="B3" s="763"/>
      <c r="C3" s="763"/>
      <c r="D3" s="763"/>
      <c r="E3" s="763"/>
    </row>
    <row r="4" spans="1:5" ht="14.25" x14ac:dyDescent="0.2">
      <c r="A4" s="781" t="s">
        <v>601</v>
      </c>
      <c r="B4" s="781"/>
      <c r="C4" s="781"/>
      <c r="D4" s="781"/>
      <c r="E4" s="781"/>
    </row>
    <row r="5" spans="1:5" ht="15.75" x14ac:dyDescent="0.2">
      <c r="A5" s="666" t="s">
        <v>586</v>
      </c>
      <c r="B5" s="666"/>
      <c r="C5" s="666"/>
      <c r="D5" s="666"/>
      <c r="E5" s="666"/>
    </row>
    <row r="6" spans="1:5" ht="16.5" thickBot="1" x14ac:dyDescent="0.25">
      <c r="A6" s="668" t="s">
        <v>587</v>
      </c>
      <c r="B6" s="668"/>
      <c r="C6" s="94"/>
      <c r="D6" s="55"/>
      <c r="E6" s="472" t="s">
        <v>3</v>
      </c>
    </row>
    <row r="7" spans="1:5" ht="24.75" thickBot="1" x14ac:dyDescent="0.25">
      <c r="A7" s="625" t="s">
        <v>4</v>
      </c>
      <c r="B7" s="511" t="s">
        <v>5</v>
      </c>
      <c r="C7" s="511" t="s">
        <v>602</v>
      </c>
      <c r="D7" s="626" t="s">
        <v>603</v>
      </c>
      <c r="E7" s="476" t="s">
        <v>604</v>
      </c>
    </row>
    <row r="8" spans="1:5" ht="13.5" thickBot="1" x14ac:dyDescent="0.25">
      <c r="A8" s="627" t="s">
        <v>6</v>
      </c>
      <c r="B8" s="512" t="s">
        <v>7</v>
      </c>
      <c r="C8" s="512" t="s">
        <v>238</v>
      </c>
      <c r="D8" s="512" t="s">
        <v>239</v>
      </c>
      <c r="E8" s="479" t="s">
        <v>307</v>
      </c>
    </row>
    <row r="9" spans="1:5" ht="13.5" thickBot="1" x14ac:dyDescent="0.25">
      <c r="A9" s="627" t="s">
        <v>308</v>
      </c>
      <c r="B9" s="628" t="s">
        <v>240</v>
      </c>
      <c r="C9" s="629">
        <v>350000000</v>
      </c>
      <c r="D9" s="629">
        <v>370000000</v>
      </c>
      <c r="E9" s="508">
        <v>390000000</v>
      </c>
    </row>
    <row r="10" spans="1:5" ht="13.5" thickBot="1" x14ac:dyDescent="0.25">
      <c r="A10" s="627" t="s">
        <v>310</v>
      </c>
      <c r="B10" s="630" t="s">
        <v>275</v>
      </c>
      <c r="C10" s="629"/>
      <c r="D10" s="629"/>
      <c r="E10" s="508"/>
    </row>
    <row r="11" spans="1:5" ht="13.5" thickBot="1" x14ac:dyDescent="0.25">
      <c r="A11" s="627" t="s">
        <v>311</v>
      </c>
      <c r="B11" s="630" t="s">
        <v>588</v>
      </c>
      <c r="C11" s="631">
        <v>559178790</v>
      </c>
      <c r="D11" s="631">
        <v>564178790</v>
      </c>
      <c r="E11" s="500">
        <v>569178790</v>
      </c>
    </row>
    <row r="12" spans="1:5" x14ac:dyDescent="0.2">
      <c r="A12" s="416" t="s">
        <v>312</v>
      </c>
      <c r="B12" s="632" t="s">
        <v>52</v>
      </c>
      <c r="C12" s="633">
        <v>3200000</v>
      </c>
      <c r="D12" s="633">
        <v>3200000</v>
      </c>
      <c r="E12" s="485">
        <v>3200000</v>
      </c>
    </row>
    <row r="13" spans="1:5" x14ac:dyDescent="0.2">
      <c r="A13" s="414" t="s">
        <v>313</v>
      </c>
      <c r="B13" s="632" t="s">
        <v>54</v>
      </c>
      <c r="C13" s="471"/>
      <c r="D13" s="471"/>
      <c r="E13" s="68"/>
    </row>
    <row r="14" spans="1:5" x14ac:dyDescent="0.2">
      <c r="A14" s="414" t="s">
        <v>314</v>
      </c>
      <c r="B14" s="632" t="s">
        <v>56</v>
      </c>
      <c r="C14" s="471">
        <v>215000000</v>
      </c>
      <c r="D14" s="471">
        <v>220000000</v>
      </c>
      <c r="E14" s="68">
        <v>225000000</v>
      </c>
    </row>
    <row r="15" spans="1:5" x14ac:dyDescent="0.2">
      <c r="A15" s="414" t="s">
        <v>398</v>
      </c>
      <c r="B15" s="632" t="s">
        <v>58</v>
      </c>
      <c r="C15" s="471">
        <v>400000</v>
      </c>
      <c r="D15" s="471">
        <v>400000</v>
      </c>
      <c r="E15" s="68">
        <v>400000</v>
      </c>
    </row>
    <row r="16" spans="1:5" x14ac:dyDescent="0.2">
      <c r="A16" s="414" t="s">
        <v>525</v>
      </c>
      <c r="B16" s="632" t="s">
        <v>60</v>
      </c>
      <c r="C16" s="471"/>
      <c r="D16" s="471"/>
      <c r="E16" s="68"/>
    </row>
    <row r="17" spans="1:5" x14ac:dyDescent="0.2">
      <c r="A17" s="414" t="s">
        <v>526</v>
      </c>
      <c r="B17" s="632" t="s">
        <v>62</v>
      </c>
      <c r="C17" s="471">
        <v>340228790</v>
      </c>
      <c r="D17" s="471">
        <v>340228790</v>
      </c>
      <c r="E17" s="68">
        <v>340228790</v>
      </c>
    </row>
    <row r="18" spans="1:5" ht="13.5" thickBot="1" x14ac:dyDescent="0.25">
      <c r="A18" s="634" t="s">
        <v>528</v>
      </c>
      <c r="B18" s="632" t="s">
        <v>64</v>
      </c>
      <c r="C18" s="635">
        <v>350000</v>
      </c>
      <c r="D18" s="635">
        <v>350000</v>
      </c>
      <c r="E18" s="71">
        <v>350000</v>
      </c>
    </row>
    <row r="19" spans="1:5" ht="13.5" thickBot="1" x14ac:dyDescent="0.25">
      <c r="A19" s="627" t="s">
        <v>529</v>
      </c>
      <c r="B19" s="630" t="s">
        <v>589</v>
      </c>
      <c r="C19" s="629">
        <v>90000000</v>
      </c>
      <c r="D19" s="629">
        <v>95000000</v>
      </c>
      <c r="E19" s="508">
        <v>100000000</v>
      </c>
    </row>
    <row r="20" spans="1:5" ht="13.5" thickBot="1" x14ac:dyDescent="0.25">
      <c r="A20" s="627" t="s">
        <v>531</v>
      </c>
      <c r="B20" s="630" t="s">
        <v>278</v>
      </c>
      <c r="C20" s="629"/>
      <c r="D20" s="629"/>
      <c r="E20" s="508"/>
    </row>
    <row r="21" spans="1:5" ht="13.5" thickBot="1" x14ac:dyDescent="0.25">
      <c r="A21" s="627" t="s">
        <v>533</v>
      </c>
      <c r="B21" s="630" t="s">
        <v>590</v>
      </c>
      <c r="C21" s="629"/>
      <c r="D21" s="629"/>
      <c r="E21" s="508"/>
    </row>
    <row r="22" spans="1:5" ht="13.5" thickBot="1" x14ac:dyDescent="0.25">
      <c r="A22" s="627" t="s">
        <v>534</v>
      </c>
      <c r="B22" s="628" t="s">
        <v>591</v>
      </c>
      <c r="C22" s="629">
        <v>1200000</v>
      </c>
      <c r="D22" s="629">
        <v>1000000</v>
      </c>
      <c r="E22" s="508">
        <v>800000</v>
      </c>
    </row>
    <row r="23" spans="1:5" ht="13.5" thickBot="1" x14ac:dyDescent="0.25">
      <c r="A23" s="627" t="s">
        <v>535</v>
      </c>
      <c r="B23" s="630" t="s">
        <v>592</v>
      </c>
      <c r="C23" s="631">
        <v>1000378790</v>
      </c>
      <c r="D23" s="631">
        <v>1030178790</v>
      </c>
      <c r="E23" s="27">
        <v>1059978790</v>
      </c>
    </row>
    <row r="24" spans="1:5" ht="13.5" thickBot="1" x14ac:dyDescent="0.25">
      <c r="A24" s="627" t="s">
        <v>536</v>
      </c>
      <c r="B24" s="630" t="s">
        <v>593</v>
      </c>
      <c r="C24" s="636"/>
      <c r="D24" s="636"/>
      <c r="E24" s="637"/>
    </row>
    <row r="25" spans="1:5" ht="21.75" thickBot="1" x14ac:dyDescent="0.25">
      <c r="A25" s="627" t="s">
        <v>537</v>
      </c>
      <c r="B25" s="630" t="s">
        <v>594</v>
      </c>
      <c r="C25" s="631">
        <v>1000378790</v>
      </c>
      <c r="D25" s="631">
        <v>1030178790</v>
      </c>
      <c r="E25" s="500">
        <v>1059978790</v>
      </c>
    </row>
    <row r="26" spans="1:5" ht="15.75" x14ac:dyDescent="0.2">
      <c r="A26" s="638"/>
      <c r="B26" s="639"/>
      <c r="C26" s="640"/>
      <c r="D26" s="641"/>
      <c r="E26" s="642"/>
    </row>
    <row r="27" spans="1:5" ht="15.75" x14ac:dyDescent="0.2">
      <c r="A27" s="666" t="s">
        <v>164</v>
      </c>
      <c r="B27" s="666"/>
      <c r="C27" s="666"/>
      <c r="D27" s="666"/>
      <c r="E27" s="666"/>
    </row>
    <row r="28" spans="1:5" ht="16.5" thickBot="1" x14ac:dyDescent="0.25">
      <c r="A28" s="668" t="s">
        <v>595</v>
      </c>
      <c r="B28" s="668"/>
      <c r="C28" s="94"/>
      <c r="D28" s="55"/>
      <c r="E28" s="472" t="s">
        <v>3</v>
      </c>
    </row>
    <row r="29" spans="1:5" ht="24.75" thickBot="1" x14ac:dyDescent="0.25">
      <c r="A29" s="625" t="s">
        <v>303</v>
      </c>
      <c r="B29" s="511" t="s">
        <v>165</v>
      </c>
      <c r="C29" s="511" t="s">
        <v>602</v>
      </c>
      <c r="D29" s="511" t="s">
        <v>603</v>
      </c>
      <c r="E29" s="476" t="s">
        <v>604</v>
      </c>
    </row>
    <row r="30" spans="1:5" ht="13.5" thickBot="1" x14ac:dyDescent="0.25">
      <c r="A30" s="643" t="s">
        <v>6</v>
      </c>
      <c r="B30" s="644" t="s">
        <v>7</v>
      </c>
      <c r="C30" s="644" t="s">
        <v>238</v>
      </c>
      <c r="D30" s="644" t="s">
        <v>239</v>
      </c>
      <c r="E30" s="645" t="s">
        <v>307</v>
      </c>
    </row>
    <row r="31" spans="1:5" ht="13.5" thickBot="1" x14ac:dyDescent="0.25">
      <c r="A31" s="627" t="s">
        <v>308</v>
      </c>
      <c r="B31" s="630" t="s">
        <v>596</v>
      </c>
      <c r="C31" s="629">
        <v>980000000</v>
      </c>
      <c r="D31" s="629">
        <v>1010000000</v>
      </c>
      <c r="E31" s="47">
        <v>1040000000</v>
      </c>
    </row>
    <row r="32" spans="1:5" ht="13.5" thickBot="1" x14ac:dyDescent="0.25">
      <c r="A32" s="646" t="s">
        <v>310</v>
      </c>
      <c r="B32" s="647" t="s">
        <v>597</v>
      </c>
      <c r="C32" s="648">
        <v>9378790</v>
      </c>
      <c r="D32" s="648">
        <v>8678790</v>
      </c>
      <c r="E32" s="649">
        <v>9608946</v>
      </c>
    </row>
    <row r="33" spans="1:5" x14ac:dyDescent="0.2">
      <c r="A33" s="416" t="s">
        <v>311</v>
      </c>
      <c r="B33" s="650" t="s">
        <v>189</v>
      </c>
      <c r="C33" s="633">
        <v>9378790</v>
      </c>
      <c r="D33" s="633">
        <v>8678790</v>
      </c>
      <c r="E33" s="485">
        <v>9608946</v>
      </c>
    </row>
    <row r="34" spans="1:5" x14ac:dyDescent="0.2">
      <c r="A34" s="416" t="s">
        <v>312</v>
      </c>
      <c r="B34" s="651" t="s">
        <v>191</v>
      </c>
      <c r="C34" s="471"/>
      <c r="D34" s="471"/>
      <c r="E34" s="68"/>
    </row>
    <row r="35" spans="1:5" ht="13.5" thickBot="1" x14ac:dyDescent="0.25">
      <c r="A35" s="416" t="s">
        <v>313</v>
      </c>
      <c r="B35" s="652" t="s">
        <v>282</v>
      </c>
      <c r="C35" s="471"/>
      <c r="D35" s="471"/>
      <c r="E35" s="68"/>
    </row>
    <row r="36" spans="1:5" ht="13.5" thickBot="1" x14ac:dyDescent="0.25">
      <c r="A36" s="627" t="s">
        <v>314</v>
      </c>
      <c r="B36" s="653" t="s">
        <v>598</v>
      </c>
      <c r="C36" s="654">
        <v>989378790</v>
      </c>
      <c r="D36" s="654">
        <v>1018678790</v>
      </c>
      <c r="E36" s="482">
        <v>1049608946</v>
      </c>
    </row>
    <row r="37" spans="1:5" ht="13.5" thickBot="1" x14ac:dyDescent="0.25">
      <c r="A37" s="627" t="s">
        <v>398</v>
      </c>
      <c r="B37" s="653" t="s">
        <v>599</v>
      </c>
      <c r="C37" s="655">
        <v>11000000</v>
      </c>
      <c r="D37" s="655">
        <v>11500000</v>
      </c>
      <c r="E37" s="656">
        <v>10369844</v>
      </c>
    </row>
    <row r="38" spans="1:5" ht="13.5" thickBot="1" x14ac:dyDescent="0.25">
      <c r="A38" s="627" t="s">
        <v>525</v>
      </c>
      <c r="B38" s="657" t="s">
        <v>600</v>
      </c>
      <c r="C38" s="658">
        <v>1000378790</v>
      </c>
      <c r="D38" s="658">
        <v>1030178790</v>
      </c>
      <c r="E38" s="659">
        <v>1059978790</v>
      </c>
    </row>
    <row r="39" spans="1:5" ht="15.75" x14ac:dyDescent="0.25">
      <c r="A39" s="623"/>
      <c r="B39" s="2"/>
      <c r="C39" s="660">
        <v>0</v>
      </c>
      <c r="D39" s="660">
        <v>0</v>
      </c>
      <c r="E39" s="660">
        <v>0</v>
      </c>
    </row>
  </sheetData>
  <mergeCells count="6">
    <mergeCell ref="A3:E3"/>
    <mergeCell ref="A4:E4"/>
    <mergeCell ref="A5:E5"/>
    <mergeCell ref="A6:B6"/>
    <mergeCell ref="A27:E27"/>
    <mergeCell ref="A28:B28"/>
  </mergeCells>
  <pageMargins left="0.70866141732283461" right="0.70866141732283461" top="0.74803149606299213" bottom="0.74803149606299213" header="0.31496062992125984" footer="0.31496062992125984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17</vt:i4>
      </vt:variant>
    </vt:vector>
  </HeadingPairs>
  <TitlesOfParts>
    <vt:vector size="17" baseType="lpstr">
      <vt:lpstr>KV_1.sz.mell.</vt:lpstr>
      <vt:lpstr>KV_2.sz.mell.</vt:lpstr>
      <vt:lpstr>KV_3.sz.mell.</vt:lpstr>
      <vt:lpstr>KV_4.sz.mell.</vt:lpstr>
      <vt:lpstr>KV_5.sz.mell.</vt:lpstr>
      <vt:lpstr>KV_6.sz.mell.</vt:lpstr>
      <vt:lpstr>KV_7.sz.mell.</vt:lpstr>
      <vt:lpstr>KV_8.sz.mell.</vt:lpstr>
      <vt:lpstr>KV_9.sz.mell</vt:lpstr>
      <vt:lpstr>KV_10.sz.mell</vt:lpstr>
      <vt:lpstr>KV_11.sz.mell</vt:lpstr>
      <vt:lpstr>KV_12.sz.mell</vt:lpstr>
      <vt:lpstr>KV_1.sz.tájékoztató_t.</vt:lpstr>
      <vt:lpstr>KV_2.sz.tájékoztató_t.</vt:lpstr>
      <vt:lpstr>KV_3.sz.tájékoztató_t.</vt:lpstr>
      <vt:lpstr>KV_4.sz.tájékoztató_t.</vt:lpstr>
      <vt:lpstr>KV_5.sz.tájékoztató_t.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Pénzügyi Vezető Sajószöged</dc:creator>
  <cp:lastModifiedBy>informatika</cp:lastModifiedBy>
  <cp:lastPrinted>2025-02-07T08:00:29Z</cp:lastPrinted>
  <dcterms:created xsi:type="dcterms:W3CDTF">2025-02-06T10:44:19Z</dcterms:created>
  <dcterms:modified xsi:type="dcterms:W3CDTF">2026-09-19T11:24:44Z</dcterms:modified>
</cp:coreProperties>
</file>