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szto.Gabriella\Documents\2017 GABI\KÉPVISELŐ-TESTÜLET\2017.01.26\"/>
    </mc:Choice>
  </mc:AlternateContent>
  <bookViews>
    <workbookView xWindow="0" yWindow="0" windowWidth="28800" windowHeight="12435" activeTab="3"/>
  </bookViews>
  <sheets>
    <sheet name="Előlap" sheetId="1" r:id="rId1"/>
    <sheet name="Önkormányzat" sheetId="2" r:id="rId2"/>
    <sheet name="Polgármesteri Hivatal" sheetId="3" r:id="rId3"/>
    <sheet name="ÁMK-Család és Gyermekjóléti" sheetId="4" r:id="rId4"/>
    <sheet name="Létszámkeret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5" l="1"/>
  <c r="D488" i="2"/>
  <c r="D310" i="2"/>
  <c r="I33" i="5" l="1"/>
  <c r="I35" i="5" s="1"/>
  <c r="D328" i="4" l="1"/>
  <c r="D131" i="4"/>
  <c r="D105" i="4"/>
  <c r="D55" i="4"/>
  <c r="D170" i="2"/>
  <c r="D239" i="2"/>
  <c r="D20" i="2"/>
  <c r="D313" i="4" l="1"/>
  <c r="D295" i="4"/>
  <c r="D284" i="4"/>
  <c r="D264" i="4"/>
  <c r="D256" i="4"/>
  <c r="D239" i="4"/>
  <c r="D229" i="4"/>
  <c r="D180" i="4"/>
  <c r="D170" i="4"/>
  <c r="D78" i="4"/>
  <c r="D94" i="4" s="1"/>
  <c r="D38" i="4"/>
  <c r="D62" i="3"/>
  <c r="D482" i="2"/>
  <c r="D466" i="2"/>
  <c r="D415" i="2"/>
  <c r="D394" i="2"/>
  <c r="D386" i="2"/>
  <c r="D338" i="2"/>
  <c r="D100" i="2"/>
  <c r="D87" i="3"/>
  <c r="D316" i="4" l="1"/>
  <c r="D266" i="4"/>
  <c r="D417" i="2"/>
  <c r="D69" i="4"/>
  <c r="D276" i="2"/>
  <c r="D185" i="4"/>
  <c r="D205" i="4" s="1"/>
  <c r="D215" i="4" s="1"/>
  <c r="D145" i="4"/>
  <c r="D147" i="4" s="1"/>
  <c r="D61" i="4"/>
  <c r="D19" i="4"/>
  <c r="D14" i="4"/>
  <c r="D27" i="4" s="1"/>
  <c r="D268" i="4" l="1"/>
  <c r="D72" i="4"/>
  <c r="D149" i="4"/>
  <c r="C319" i="4" l="1"/>
  <c r="D336" i="4" s="1"/>
  <c r="C338" i="4" s="1"/>
  <c r="C330" i="2"/>
  <c r="C329" i="2"/>
  <c r="D289" i="2" l="1"/>
  <c r="C284" i="2"/>
  <c r="C283" i="2"/>
  <c r="C282" i="2"/>
  <c r="D512" i="2"/>
  <c r="D440" i="2"/>
  <c r="D446" i="2" s="1"/>
  <c r="D430" i="2"/>
  <c r="D362" i="2"/>
  <c r="D347" i="2"/>
  <c r="D314" i="2"/>
  <c r="D321" i="2" s="1"/>
  <c r="D256" i="2"/>
  <c r="D264" i="2" s="1"/>
  <c r="D248" i="2"/>
  <c r="D369" i="2" l="1"/>
  <c r="D269" i="2"/>
  <c r="D222" i="2" l="1"/>
  <c r="D223" i="2" s="1"/>
  <c r="D207" i="2"/>
  <c r="D199" i="2"/>
  <c r="C194" i="2"/>
  <c r="C193" i="2"/>
  <c r="D127" i="2"/>
  <c r="D225" i="2" l="1"/>
  <c r="D118" i="2"/>
  <c r="D61" i="2" l="1"/>
  <c r="D70" i="2" s="1"/>
  <c r="D23" i="3" l="1"/>
  <c r="D90" i="3"/>
  <c r="D48" i="3"/>
  <c r="D35" i="3"/>
  <c r="D75" i="3" s="1"/>
</calcChain>
</file>

<file path=xl/sharedStrings.xml><?xml version="1.0" encoding="utf-8"?>
<sst xmlns="http://schemas.openxmlformats.org/spreadsheetml/2006/main" count="973" uniqueCount="464">
  <si>
    <t>Sajószögedi Polgármesteri Hivatal</t>
  </si>
  <si>
    <t>KIADÁSOK (Ft)</t>
  </si>
  <si>
    <t xml:space="preserve">I. </t>
  </si>
  <si>
    <t>SZEMÉLYI JUTTATÁSOK</t>
  </si>
  <si>
    <t>Törvény szerinti illetmények, munkabérek (K1101)</t>
  </si>
  <si>
    <t>Betegszabadság</t>
  </si>
  <si>
    <t>Béren kívüli juttatások (K1107)</t>
  </si>
  <si>
    <t>Önkéntes nyudjípénztári hozzájárulás (7fő)</t>
  </si>
  <si>
    <t>Közlekedési költségtérítés (K1109)</t>
  </si>
  <si>
    <t>Munkába járás  4 fő részére</t>
  </si>
  <si>
    <t>Egyéb költségtérítések (K1110)</t>
  </si>
  <si>
    <t>Bankszámla költség térítés 7 fő*1000 Ft/hó</t>
  </si>
  <si>
    <t>Foglalkoztatottak egyéb személyi juttatásai (K1113)</t>
  </si>
  <si>
    <t>Ruházati költségtérítés (K1108)</t>
  </si>
  <si>
    <t>Külső személyi juttatások (K123)</t>
  </si>
  <si>
    <t>SZEMÉLYI JUTTATÁSOK ÖSSZESEN</t>
  </si>
  <si>
    <t>II.</t>
  </si>
  <si>
    <t xml:space="preserve">MUNKAADÓKAT TERHELŐ JÁRULÉKOK ÉS SZOCIÁLIS HOZZÁJÁRULÁSI </t>
  </si>
  <si>
    <t>ADÓ (K2)</t>
  </si>
  <si>
    <t xml:space="preserve">Szociális hozzájárulási adó </t>
  </si>
  <si>
    <t>Táppénz hozzájárulás</t>
  </si>
  <si>
    <t>Egészségügyi hozzájárulás</t>
  </si>
  <si>
    <t>Kifizetőt tehelő személyi jövedelem adó</t>
  </si>
  <si>
    <t>HOZZÁJÁRULÁSI ADÓ</t>
  </si>
  <si>
    <t>III.</t>
  </si>
  <si>
    <t>DOLOGI KIADÁSOK</t>
  </si>
  <si>
    <t>Szakmai anyagok beszerzése (K311)</t>
  </si>
  <si>
    <t>Üzemeltetési anyagok (K312)</t>
  </si>
  <si>
    <t>2.1</t>
  </si>
  <si>
    <t>Irodaszer, nyomtatvány</t>
  </si>
  <si>
    <t>2.2</t>
  </si>
  <si>
    <t>Nyomtatási anyagok</t>
  </si>
  <si>
    <t>2.3</t>
  </si>
  <si>
    <t>Tüzelő (kazánprogram)</t>
  </si>
  <si>
    <t>2.4</t>
  </si>
  <si>
    <t>Nem szakmai anyag</t>
  </si>
  <si>
    <t>Kommunikációs szolgáltatások (K32)</t>
  </si>
  <si>
    <t>3.1</t>
  </si>
  <si>
    <t>Informatikai szolgáltatások igénybevétele (K321)</t>
  </si>
  <si>
    <t>3.2</t>
  </si>
  <si>
    <t>Egyéb kommunkikációs szolgáltatások (K322)</t>
  </si>
  <si>
    <t>Közüzemi díjak (K331)</t>
  </si>
  <si>
    <t>4.1</t>
  </si>
  <si>
    <t>Villamos energia</t>
  </si>
  <si>
    <t>4.2</t>
  </si>
  <si>
    <t>Víz- és csatornadíj</t>
  </si>
  <si>
    <t>4.3</t>
  </si>
  <si>
    <t>Gázdíj</t>
  </si>
  <si>
    <t>Karbantartási, kisjavítási szolgáltatás (K334)</t>
  </si>
  <si>
    <t>Szakmai tevékenységet segítő szolgáltatások (K336)</t>
  </si>
  <si>
    <t>Egyéb szolgáltatások (K337)</t>
  </si>
  <si>
    <t>Kiküldetések, továbbképzések kiadásai (K341)</t>
  </si>
  <si>
    <t>Egyéb dologi kiadások (K535)</t>
  </si>
  <si>
    <t>Bérleti díjak (K333)</t>
  </si>
  <si>
    <t>Működési célúő előzetesen felszámított ÁFA</t>
  </si>
  <si>
    <t>DOLOGI KIADÁSOK ÖSSZESEN</t>
  </si>
  <si>
    <t>IV.</t>
  </si>
  <si>
    <t>BERUHÁZÁSOK (K6)</t>
  </si>
  <si>
    <t>Egyéb tárgyi eszköz beszerzése, eszközök pótlása</t>
  </si>
  <si>
    <t>Informatikai eszközök beszerzése</t>
  </si>
  <si>
    <t>Beruházási célú előzetesen felszámított ÁFA</t>
  </si>
  <si>
    <t>BERUHÁZÁSOK ÖSSZESEN</t>
  </si>
  <si>
    <t>KIADÁSOK MINDÖSSZESEN</t>
  </si>
  <si>
    <t>BEVÉTELEK (Ft)</t>
  </si>
  <si>
    <t>I.</t>
  </si>
  <si>
    <t xml:space="preserve">Közhatalmi bevételek </t>
  </si>
  <si>
    <t>Igazatási szolgáltatási díjak (B36)</t>
  </si>
  <si>
    <t>Előző évi maradvány igénybevétele</t>
  </si>
  <si>
    <t>Intézményfinanszírozás</t>
  </si>
  <si>
    <t>BEVÉTELEK MINDÖSSZESEN</t>
  </si>
  <si>
    <t>7 fő munkabére: 2 179 250 Ft/hó*12hó=</t>
  </si>
  <si>
    <t xml:space="preserve"> 2 179 500 : 21 * 70 % x 15=</t>
  </si>
  <si>
    <t>Cafetéria 7 fő részére  148 500 Ft/fő/év</t>
  </si>
  <si>
    <t>2.5</t>
  </si>
  <si>
    <t>Védőszemüveg</t>
  </si>
  <si>
    <t>TERVEZETT BEVÉTELEK ÖSSZESÍTŐJE (Ft)</t>
  </si>
  <si>
    <t xml:space="preserve">Önkormányzatok működési támogatásai </t>
  </si>
  <si>
    <t>Egyéb működési célú támogatások államháztartáson</t>
  </si>
  <si>
    <t>belülről</t>
  </si>
  <si>
    <t>Közhatalmi bevételek</t>
  </si>
  <si>
    <t>Működési bevételek</t>
  </si>
  <si>
    <t>VI.</t>
  </si>
  <si>
    <t>Felhalmozási bevételek</t>
  </si>
  <si>
    <t>VII.</t>
  </si>
  <si>
    <t>Finanszírozási bevételek</t>
  </si>
  <si>
    <t>VIII.</t>
  </si>
  <si>
    <t>Tervezett bevételek mindösszesen</t>
  </si>
  <si>
    <t>ÖNKORMÁNYZATOK MŰKÖDÉSI TÁMOGATÁSAI (B11)</t>
  </si>
  <si>
    <t>A helyi önkormányzatok működésének általános támogatása</t>
  </si>
  <si>
    <t>Az önkormányzati hivatal működésének</t>
  </si>
  <si>
    <t>támogatása (elismert létszám 6,4 fő)</t>
  </si>
  <si>
    <t>A települési önkormányzatok egyes köznevelési feladatainak</t>
  </si>
  <si>
    <t>támogatása</t>
  </si>
  <si>
    <t>Egyes szociális és gyermekjóléti feladatok támogatása</t>
  </si>
  <si>
    <t>Család és gyermekjóléti szolgálat</t>
  </si>
  <si>
    <t>Szociális étkeztetés</t>
  </si>
  <si>
    <t>Házi segítségnyújtás</t>
  </si>
  <si>
    <t>Gyermekétkeztetés támogatása</t>
  </si>
  <si>
    <t>ÖNKORMÁNYZATOK MŰKÖDÉSI TÁMOGATÁSAI</t>
  </si>
  <si>
    <t>1.1</t>
  </si>
  <si>
    <t>2</t>
  </si>
  <si>
    <t>3</t>
  </si>
  <si>
    <t>3.3</t>
  </si>
  <si>
    <t>3.4</t>
  </si>
  <si>
    <t>4</t>
  </si>
  <si>
    <t>2017. évi Költségvetés-tervezete</t>
  </si>
  <si>
    <t>1.2</t>
  </si>
  <si>
    <t xml:space="preserve">Település-üzemeltetéshez kapcsolódó </t>
  </si>
  <si>
    <t>feladatellátás támogatása</t>
  </si>
  <si>
    <t>A települési önkormányzatok szociális</t>
  </si>
  <si>
    <t>feladatainak egyéb támogatása</t>
  </si>
  <si>
    <t>3.5</t>
  </si>
  <si>
    <t>étkezésének támogatása</t>
  </si>
  <si>
    <t xml:space="preserve">A rászoruló gyermekek szünidei </t>
  </si>
  <si>
    <t>Könyvtári és közművelődési feladatok támogatása</t>
  </si>
  <si>
    <t>EGYÉB MŰKÖDÉSI CÉLÚ TÁMOGATÁSOK ÁH-n BELÜLRŐL (B16)</t>
  </si>
  <si>
    <t>Társadalombiztosítás pénzügyi alapjai (oep. fin.)</t>
  </si>
  <si>
    <t>Elkülönített állami pénzalapok (közfog.tám)</t>
  </si>
  <si>
    <t xml:space="preserve">EGYÉB MŰKÖDÉSI CÉLÚ TÁMOGATÁSOK </t>
  </si>
  <si>
    <t>ÁH-n BELÜLRŐL</t>
  </si>
  <si>
    <t>KÖZHATALMI BEVÉTELEK</t>
  </si>
  <si>
    <t>Vagyoni típusú adók (B34)</t>
  </si>
  <si>
    <t>Építményadó</t>
  </si>
  <si>
    <t>Telekadó</t>
  </si>
  <si>
    <t>Értékesítési és forgalmi adók (B351)</t>
  </si>
  <si>
    <t>Helyi iparűzési adó</t>
  </si>
  <si>
    <t>Gépjárműadó helyi önkormányzatot megillető része (B354)</t>
  </si>
  <si>
    <t>Egyéb áruhasználati és szolgáltatási adók (B355)</t>
  </si>
  <si>
    <t>Talajterhelési díj</t>
  </si>
  <si>
    <t>KÖZHATALMI BEVÉTELEK ÖSSZESEN</t>
  </si>
  <si>
    <t>MŰKÖDÉSI BEVÉTELEK</t>
  </si>
  <si>
    <t>Szolgáltatások ellenértéke (B402)</t>
  </si>
  <si>
    <t>Bérleti díjak</t>
  </si>
  <si>
    <t>Közvetített szolgáltatás (B403)</t>
  </si>
  <si>
    <t>Ellátási díjak (B405)</t>
  </si>
  <si>
    <t>Kiszámlázott általános forgalmi adó (B406)</t>
  </si>
  <si>
    <t>MŰKÖDÉSI BEVÉTELEK ÖSSZESEN</t>
  </si>
  <si>
    <t>Egyéb közhatalmi bevételek</t>
  </si>
  <si>
    <t>Iskolai étkeztetés (elvárt bevétel)</t>
  </si>
  <si>
    <t xml:space="preserve">Szolgáltatások ellentértéke </t>
  </si>
  <si>
    <t>Szociális étkeztetés bevétele</t>
  </si>
  <si>
    <t>Házi segítségnyújtás bevétele</t>
  </si>
  <si>
    <t>V.</t>
  </si>
  <si>
    <t>FELHALMOZÁSI BEVÉTELEK</t>
  </si>
  <si>
    <t xml:space="preserve"> Ingatlanok értékesítése</t>
  </si>
  <si>
    <t>FINANSZÍROZÁSI BEVÉTELEK</t>
  </si>
  <si>
    <t>1</t>
  </si>
  <si>
    <t>Forgatási célú belföldi értékpapírok beváltása (B8121)</t>
  </si>
  <si>
    <t>Maradvány igénybevétele (B813)</t>
  </si>
  <si>
    <t>FINANSZÍROZÁSI BEVÉTELEK ÖSSZESEN</t>
  </si>
  <si>
    <t>TERVEZETT BEVÉTELEK MINDÖSSZESEN</t>
  </si>
  <si>
    <t>KIADÁSOK ÖSSZESTŐJE</t>
  </si>
  <si>
    <t xml:space="preserve">Önkormányzati igazgatás </t>
  </si>
  <si>
    <t>Háziorvosi szolgálat</t>
  </si>
  <si>
    <t>Védőnői szolgálat</t>
  </si>
  <si>
    <t>Községgazdálkodás</t>
  </si>
  <si>
    <t>Közfoglakoztatás</t>
  </si>
  <si>
    <t>IX.</t>
  </si>
  <si>
    <t xml:space="preserve">Ellátottak pénzbeli juttatásai </t>
  </si>
  <si>
    <t>X.</t>
  </si>
  <si>
    <t>Közvilágítás</t>
  </si>
  <si>
    <t>XI.</t>
  </si>
  <si>
    <t>Weblap, helyi újság és tv üzemeltetése</t>
  </si>
  <si>
    <t>XII.</t>
  </si>
  <si>
    <t>Egyéb működési célú támogatások ÁH-n kívülre</t>
  </si>
  <si>
    <t>XIII.</t>
  </si>
  <si>
    <t>Beruházások</t>
  </si>
  <si>
    <t>XIV.</t>
  </si>
  <si>
    <t>Felújítások</t>
  </si>
  <si>
    <t>XV.</t>
  </si>
  <si>
    <t>Tartalék</t>
  </si>
  <si>
    <t>XVI.</t>
  </si>
  <si>
    <t>Finanszírozási kiadások</t>
  </si>
  <si>
    <t>XVII.</t>
  </si>
  <si>
    <t>Tervezett kiadások összesen</t>
  </si>
  <si>
    <t>Gyermekétekztetés köznevelési intézményben (iskola)</t>
  </si>
  <si>
    <t>KIADÁSOK RÉSZLETEZŐJE</t>
  </si>
  <si>
    <t>ÖNKORMÁNYZATI IGAZGATÁS (011130)</t>
  </si>
  <si>
    <t>A)</t>
  </si>
  <si>
    <t>SZEMÉLYI JUTTATÁSOK (K1)</t>
  </si>
  <si>
    <t>1 fő részére 148 500 Ft/év</t>
  </si>
  <si>
    <t>Bankszámla költséghez hozzájárulás 1000Ft/hó/év</t>
  </si>
  <si>
    <t>Választott tisztségviselők juttatásai (K121)</t>
  </si>
  <si>
    <t>1 fő alpolgármester 100 000Ft/hó*12hó=</t>
  </si>
  <si>
    <t>4.4</t>
  </si>
  <si>
    <t xml:space="preserve"> -költségtérítés       15 000Ft/hó*12 hó=</t>
  </si>
  <si>
    <t>4.5</t>
  </si>
  <si>
    <t>5 fő képviselő       194 204Ft/hó*12 hó=</t>
  </si>
  <si>
    <t>4.6</t>
  </si>
  <si>
    <t>2 fő bizottsági tag  21 930 Ft/hó*12 hó=</t>
  </si>
  <si>
    <t>Egyéb külső személyi juttatások (K123)</t>
  </si>
  <si>
    <t>B)</t>
  </si>
  <si>
    <t xml:space="preserve">MUNKAADÓKAT TERHELŐ JÁRULÉKOK ÉS SZOCIÁLIS </t>
  </si>
  <si>
    <t>HOZZÁJÁRULÁSI ADÓ (K2)</t>
  </si>
  <si>
    <t>Szociális hozzájárulási adó</t>
  </si>
  <si>
    <t>Kifizetői személyi jövedelemadó</t>
  </si>
  <si>
    <t>MUNKAADÓKAT TERHELŐ JÁRULÉKOK ÉS</t>
  </si>
  <si>
    <t>SZOCIÁLIS HOZZÁJÁRULÁSI ADÓ ÖSSZESEN</t>
  </si>
  <si>
    <t>C)</t>
  </si>
  <si>
    <t>Szakmai anyagok (K311)</t>
  </si>
  <si>
    <t>Egyéb kommunikációs szolgáltatások (K322)</t>
  </si>
  <si>
    <t>Karbantartás, kisjavítás (K334)</t>
  </si>
  <si>
    <t>Kiküldetések kiadásai (K341)</t>
  </si>
  <si>
    <t>Egyéb dologi kiadások (K355)</t>
  </si>
  <si>
    <t>Működési célú előzetesen felszámított ÁFA (K351)</t>
  </si>
  <si>
    <t>ÖNKORMÁNYZATI IGAZGATÁS KIADÁSAI ÖSSZESEN</t>
  </si>
  <si>
    <t>1 fő polgármester 548400 Ft/hó*12 hó=</t>
  </si>
  <si>
    <t xml:space="preserve"> -költségtérítés       82260Ft/hó*12 hó=</t>
  </si>
  <si>
    <t>HÁZI SEGÍTSÉGNYÚJTÁS (107052)</t>
  </si>
  <si>
    <t>Béren kívüli juttatás (K1107)</t>
  </si>
  <si>
    <t>Cafetéria 1 fő 148 500 Ft/év</t>
  </si>
  <si>
    <t>Önkéntes nyugdíjpénztári hozzájárulás</t>
  </si>
  <si>
    <t>Egyéb költségtérítés (K1110)</t>
  </si>
  <si>
    <t>Bankszámla költség térítés 1 000Ft/fő/hó</t>
  </si>
  <si>
    <t>Munkavégzésre irányuló egyéb jogviszonyban nem saját</t>
  </si>
  <si>
    <t>foglalkoztatottnak fizetett juttatások</t>
  </si>
  <si>
    <t>Helyettesítés (2 hó)</t>
  </si>
  <si>
    <t xml:space="preserve">Munkáltatót terhelő SZJA </t>
  </si>
  <si>
    <t>Víz- és csatorna díj</t>
  </si>
  <si>
    <t>5</t>
  </si>
  <si>
    <t>6</t>
  </si>
  <si>
    <t>7</t>
  </si>
  <si>
    <t>Egyéb szolgáltatások (337)</t>
  </si>
  <si>
    <t>8</t>
  </si>
  <si>
    <t xml:space="preserve">EGYÉB MŰKÖDÉSI CÉLÚ TÁMOGATÁSOK ÁH-n </t>
  </si>
  <si>
    <t>BELÜLRE</t>
  </si>
  <si>
    <t>Jelzőrendszeres HSNY működtetéséhez hozzájárulás</t>
  </si>
  <si>
    <t>HÁZI SEGÍTSÉGNYÚJTÁS KIADÁSAI ÖSSZESEN</t>
  </si>
  <si>
    <t>SZOCIÁLIS ÉTKEZTETÉS (107051)</t>
  </si>
  <si>
    <t>Üzemeltetési anyagok beszerzése (K312)</t>
  </si>
  <si>
    <t>Vásárolt élelmezés (K332)</t>
  </si>
  <si>
    <t>Működési célú előzetesen felszámított ÁFA</t>
  </si>
  <si>
    <t>SZOCIÁLIS ÉTKEZTETÉS KIADÁSAI ÖSSZESEN:</t>
  </si>
  <si>
    <t>ISKOLAI ÉTKEZTETÉS</t>
  </si>
  <si>
    <t>Vásárolt élelmezés</t>
  </si>
  <si>
    <t>RÁSZORULÓ GYERMEKEK SZÜNIDEI ÉTKEZTETÉSE</t>
  </si>
  <si>
    <t>D)</t>
  </si>
  <si>
    <t>Működési célú előzetesen felszámított Áfa</t>
  </si>
  <si>
    <t xml:space="preserve">GYERMEKÉTKEZTETÉS KÖZNEVELÉSI </t>
  </si>
  <si>
    <t>INTÉZMÉNYBEN ÖSSZESEN</t>
  </si>
  <si>
    <t>HÁZIORVOSI SZOLGÁLAT (072111)</t>
  </si>
  <si>
    <t>Informatikai szolgáltatások igénybevétele</t>
  </si>
  <si>
    <t>Víz és csatornadíj</t>
  </si>
  <si>
    <t>Egyéb szolgáltatás (K337)</t>
  </si>
  <si>
    <t>Szakmai tevékenységet segítő szolgáltatás (K336)</t>
  </si>
  <si>
    <t>Karbantartás, kisjavítás (k334)</t>
  </si>
  <si>
    <t>Működési célú előzetesen felszámított Áfa (K351)</t>
  </si>
  <si>
    <t>BERUHÁZÁSOK</t>
  </si>
  <si>
    <t>Eszközpótlás (K64)</t>
  </si>
  <si>
    <t>Beruházási ÁFA (K67)</t>
  </si>
  <si>
    <t>BELÜLRE (K506)</t>
  </si>
  <si>
    <t>Ügyeleti hozzájárulás (072112)</t>
  </si>
  <si>
    <t>HÁZIORVOSI SZOLGÁLAT KIADÁSAI ÖSSZESEN</t>
  </si>
  <si>
    <t>VÉDŐNŐI SZOLGÁLAT (074031)</t>
  </si>
  <si>
    <t>Törvény szeriti illetmények, munkabérek (K1101)</t>
  </si>
  <si>
    <t>Bankszámla költséghozzájárulás 1000 Ft/fő/hó</t>
  </si>
  <si>
    <t>Helyettesítés</t>
  </si>
  <si>
    <t>VÉDŐNŐI SZOLGÁLAT KIADÁSAI ÖSSZESEN</t>
  </si>
  <si>
    <t>KÖZSÉGGAZDÁLKODÁS (066020)</t>
  </si>
  <si>
    <t>2 fő munkabére</t>
  </si>
  <si>
    <t>2 fő részére 148 500 Ft/fő</t>
  </si>
  <si>
    <t>3.2.1</t>
  </si>
  <si>
    <t xml:space="preserve"> -Közkutak vízdíja</t>
  </si>
  <si>
    <t>3.2.2</t>
  </si>
  <si>
    <t xml:space="preserve"> -Üdülőterület vízdíj fogyasztás különbözete</t>
  </si>
  <si>
    <t>Szemétszállítás temető, közterületek, rovarírtás, posta stb.</t>
  </si>
  <si>
    <t>6.1</t>
  </si>
  <si>
    <t>Parkok, közterületek karbantartása</t>
  </si>
  <si>
    <t>6.2</t>
  </si>
  <si>
    <t>Önkormányzati épületek karbantartása</t>
  </si>
  <si>
    <t>6.3</t>
  </si>
  <si>
    <t>Emlékművek állagmegóvása</t>
  </si>
  <si>
    <t>KÖZSÉGGAZDÁLKODÁS KIADÁSAI ÖSSZESEN</t>
  </si>
  <si>
    <t>KÖZFOGLALKOZTATÁS (041233)</t>
  </si>
  <si>
    <t>Törvény szerinti munkabérek, illetmények</t>
  </si>
  <si>
    <t>15 fő/év éves átlaglétszámmal számolva</t>
  </si>
  <si>
    <t>MUNKAADÓT TERHELŐ JÁRULÉKOK ÉS SZOCIÁLIS HOZZÁJÁRULÁSI ADÓ</t>
  </si>
  <si>
    <t>KÖZFOGLALKOZTATÁS KIADÁSAI ÖSSZESEN</t>
  </si>
  <si>
    <t>ELLÁTOTTAK PÉNZBELI JUTTATÁSAI (K4)</t>
  </si>
  <si>
    <t>RENDSZERES SZOCIÁLIS ELLÁTÁSOK</t>
  </si>
  <si>
    <t>Települési támogatás</t>
  </si>
  <si>
    <t>Lakossági hulladékszállítási díjmentesség</t>
  </si>
  <si>
    <t>ESETI SZOCIÁLIS ELLÁTÁSOK</t>
  </si>
  <si>
    <t>Idősek, rokkantak, gyerekek év végi támogatása</t>
  </si>
  <si>
    <t>Rendkívüli települési támogatás</t>
  </si>
  <si>
    <t>Tankönyv-, beiskolázási támogatás</t>
  </si>
  <si>
    <t>Köztemetés</t>
  </si>
  <si>
    <t>ELLÁTOTTAK PÉNZBELI JUTTATÁSI ÖSSZESEN</t>
  </si>
  <si>
    <t>KÖZVILÁGÍTÁS (064010)</t>
  </si>
  <si>
    <t>Működési célú előzetesen felszámított áfa</t>
  </si>
  <si>
    <t>KÖZVILÁGÍTÁS KÖLTSÉGEI ÖSSZESEN</t>
  </si>
  <si>
    <t>WEBLAP, HELYI ÚJSÁG ÉS TV ÜZEMELTETÉSE</t>
  </si>
  <si>
    <t>(083050, 083030)</t>
  </si>
  <si>
    <t>Weblap üzemeltetés</t>
  </si>
  <si>
    <t>Helyi újság</t>
  </si>
  <si>
    <t>Helyi tv üzemeltetése</t>
  </si>
  <si>
    <t>Reprezentációs kiadványok készítése</t>
  </si>
  <si>
    <t>TÁMOGATÁSOK ÁH-n KÍVÜLRE</t>
  </si>
  <si>
    <t>(K512)</t>
  </si>
  <si>
    <t>Civil szervezetek támogatása</t>
  </si>
  <si>
    <t>Sajószöged Községi Testedzőkör</t>
  </si>
  <si>
    <t>Sajószögedi Polgárőr Egyesület</t>
  </si>
  <si>
    <t>1.3</t>
  </si>
  <si>
    <t>Alapítványok, egyéb civil szervezetek</t>
  </si>
  <si>
    <t xml:space="preserve">Községüzemeltetési Kft. </t>
  </si>
  <si>
    <t>Működési támogatás</t>
  </si>
  <si>
    <t>Háztartások támogatása (Bursa Hungarica)</t>
  </si>
  <si>
    <t xml:space="preserve"> TÁMOGATÁSOK ÁH-n KÍVÜLRE ÖSSZESEN</t>
  </si>
  <si>
    <t>Térfigyelő kamerarendszer beüzemelése</t>
  </si>
  <si>
    <t>FELÚJÍTÁSOK</t>
  </si>
  <si>
    <t>TARTALÉKOK</t>
  </si>
  <si>
    <t>FINANSZÍROZÁSI KIADÁSOK (K9)</t>
  </si>
  <si>
    <t>KÖZPONTI, IRÁNYÍTÓSZERVI TÁMOGATÁS FOLYÓSÍTÁSA (K915)</t>
  </si>
  <si>
    <t>Polgármesteri Hivatal működési támogatása</t>
  </si>
  <si>
    <t>Saját bevétele</t>
  </si>
  <si>
    <t>INTÉZMÉNYEK FINANSZÍROZÁSA ÖSSZESEN</t>
  </si>
  <si>
    <t>1 fő munkabére               161250*12hó=</t>
  </si>
  <si>
    <t>N:               185nap*112fő*577Ft/nap/fő=</t>
  </si>
  <si>
    <t>T+E:           185nap*14fő*533Ft/nap/fő=</t>
  </si>
  <si>
    <t>E:                185nap*23fő*492Ft/nap/fő=</t>
  </si>
  <si>
    <t>GYERMEKÉTKEZTETÉS KÖZNEVELÉSI INTÉZMÉNYBEN (096015)</t>
  </si>
  <si>
    <t>150nap*8fő*556Ft/nap/fő</t>
  </si>
  <si>
    <t>1 fő védőnő:          266 800Ft/fő*12 hó=</t>
  </si>
  <si>
    <t>1 fő takarítónő         127650Ft/fő*12 hó=</t>
  </si>
  <si>
    <t>Cafetéria 2 fő 148 500Ft/fő/év</t>
  </si>
  <si>
    <t>Önkéntes nyugdíjpénztár</t>
  </si>
  <si>
    <t>Polgármesteri Hivatal udvar térkő lerakás</t>
  </si>
  <si>
    <t>Napközi Otthonos Óvoda</t>
  </si>
  <si>
    <t>Cafetéria 4 fő részére 148 500 Ft/fő/év</t>
  </si>
  <si>
    <t>Önkéntes nyudjípénztári hozzájárulás (3fő)</t>
  </si>
  <si>
    <t>Munkába járás  2 fő részére</t>
  </si>
  <si>
    <t>Bankszámla költség térítés 4 fő*1000 Ft/hó</t>
  </si>
  <si>
    <t>Munkaruházat</t>
  </si>
  <si>
    <t>Kiküldetések, továbbképzések kiadásai(K341)</t>
  </si>
  <si>
    <t>ÓVODAI KONYHA ÜZEMELTETÉS KÖLTSÉGEI ÖSSZESEN</t>
  </si>
  <si>
    <t>ÓVODAI NEVELÉS ÉS ÓVODAMŰKÖDTETÉS (091110, 091140)</t>
  </si>
  <si>
    <t>4 fő óvőnő munkabére</t>
  </si>
  <si>
    <t>2 fő dajka munkabére</t>
  </si>
  <si>
    <t>1 520 200 : 21 * 70 % x 15=</t>
  </si>
  <si>
    <t>Cafetéria 6 fő részére 148 500 Ft/fő/év</t>
  </si>
  <si>
    <t>Munkába járás  3 fő részére</t>
  </si>
  <si>
    <t>Bankszámla költség térítés 6 fő*1000 Ft/hó</t>
  </si>
  <si>
    <t>4.</t>
  </si>
  <si>
    <t>Közüzemi díjak</t>
  </si>
  <si>
    <t>5.1</t>
  </si>
  <si>
    <t>Munkaalkalmasság vizsgálat</t>
  </si>
  <si>
    <t>5.2</t>
  </si>
  <si>
    <t>Tanfolyam díja, oktatások</t>
  </si>
  <si>
    <t>Játékok beszerzése</t>
  </si>
  <si>
    <t>Egyéb eszközpótlás</t>
  </si>
  <si>
    <t>ÓVODAI NEVELÉS KÖLTSÉGEI ÖSSZESEN</t>
  </si>
  <si>
    <t>ÓVODA TERVEZETT KIADÁSAI ÖSSZESEN</t>
  </si>
  <si>
    <t>MŰVELŐDÉSI HÁZ ÉS KÖNYVTÁR</t>
  </si>
  <si>
    <t>1 fő takarító</t>
  </si>
  <si>
    <t>Cafetéria 1 fő részére 148 500 Ft/fő/év</t>
  </si>
  <si>
    <t>Munkába járás  1 fő részére</t>
  </si>
  <si>
    <t>Bankszámla költség térítés 1 fő*1000 Ft/hó</t>
  </si>
  <si>
    <t>Munkavégzésre irányuló egyéb jogviszonyban foglalkoztatott</t>
  </si>
  <si>
    <t>Munkaalkalmassági  vizsgálat</t>
  </si>
  <si>
    <t>Rendezvények szolgáltatási költségei</t>
  </si>
  <si>
    <t>5.3</t>
  </si>
  <si>
    <t>Egyéb szakmai tevékenységet segítő szolgáltatás</t>
  </si>
  <si>
    <t>Reklám- és propaganda (K342)</t>
  </si>
  <si>
    <t>Egyéb eszköz beszerzés</t>
  </si>
  <si>
    <t>MŰVELŐDÉSI HÁZ KÖLTSÉGEI ÖSSZESEN</t>
  </si>
  <si>
    <t>KÖNYVTÁR (082044, 082042)</t>
  </si>
  <si>
    <t>1 fő segédkönyvtáros</t>
  </si>
  <si>
    <t>Könyvtári állomány gyarapítása</t>
  </si>
  <si>
    <t>Folyóiratok</t>
  </si>
  <si>
    <t>Tanfolyam, továbbképzés</t>
  </si>
  <si>
    <t>Egyéb eszközök  beszerzése</t>
  </si>
  <si>
    <t>Számítógépekhez székcsere 12 db</t>
  </si>
  <si>
    <t>KÖNYVTÁR KÖLTSÉGEI ÖSSZESEN</t>
  </si>
  <si>
    <t xml:space="preserve">MŰVELŐDÉSI HÁZ ÉS KÖNYVTÁR  TERVEZETT KÖLTSÉGEI </t>
  </si>
  <si>
    <t>ÖSSZESEN</t>
  </si>
  <si>
    <t>CSALÁD- ÉS GYERMEKJÓLÉTI SZOLGÁLAT</t>
  </si>
  <si>
    <t>CSALÁD- ÉS GYERMEKJÓLÉTI SZOLGÁLAT (107054,104042)</t>
  </si>
  <si>
    <t>1 fő munkavállaló</t>
  </si>
  <si>
    <t>Munkaruha</t>
  </si>
  <si>
    <t>CSALÁD- ÉS GYERMEKJÓLÉTI SZOLGÁLAT KIADÁSAI</t>
  </si>
  <si>
    <t>Sajószögedi Általános Művelődési Központ-Család és Gyermekjóléti Szolgálat-</t>
  </si>
  <si>
    <t>Konyha</t>
  </si>
  <si>
    <t>ÓVODAI KONYHA ÜZEMELTETÉS (096015)</t>
  </si>
  <si>
    <t>4 fő munkabére: 629750Ft/hó*12hó=</t>
  </si>
  <si>
    <t>629750 : 21 * 70 % x 15=</t>
  </si>
  <si>
    <t xml:space="preserve">Helyettesítés </t>
  </si>
  <si>
    <t>Közüzemi díjak (K533)</t>
  </si>
  <si>
    <t xml:space="preserve">                                 1 421 500Ft/fhó*12hó=</t>
  </si>
  <si>
    <t xml:space="preserve">                                     288 900Ft/hó*12hó =</t>
  </si>
  <si>
    <t>Jubileumi jutalom (K1106) 1 fő</t>
  </si>
  <si>
    <t>Mosógép beszerzés</t>
  </si>
  <si>
    <t xml:space="preserve">                                 161250Ft/fhó*10hó=</t>
  </si>
  <si>
    <t xml:space="preserve"> -ebből rendezvényekhez kapcsolódó anyagvásárlás 1 500 000</t>
  </si>
  <si>
    <t>MŰVELŐDÉSI HÁZ (082091)</t>
  </si>
  <si>
    <t xml:space="preserve">                                 180 000 Ft/fhó*12hó=</t>
  </si>
  <si>
    <t>1.2.</t>
  </si>
  <si>
    <t xml:space="preserve">                               236 000 Ft/fhó*12hó=</t>
  </si>
  <si>
    <t>E)</t>
  </si>
  <si>
    <t>ÉTKEZTETÉS ÉLELMISZER KÖLTSÉGEI (K312)</t>
  </si>
  <si>
    <r>
      <rPr>
        <sz val="13"/>
        <color theme="1"/>
        <rFont val="Times New Roman"/>
        <family val="1"/>
        <charset val="238"/>
      </rPr>
      <t>Óvodai gyermekétkeztetés</t>
    </r>
    <r>
      <rPr>
        <i/>
        <sz val="13"/>
        <color theme="1"/>
        <rFont val="Times New Roman"/>
        <family val="1"/>
        <charset val="238"/>
      </rPr>
      <t xml:space="preserve"> (096015)</t>
    </r>
  </si>
  <si>
    <r>
      <t xml:space="preserve">Munkahelyei étkeztetés </t>
    </r>
    <r>
      <rPr>
        <i/>
        <sz val="13"/>
        <color theme="1"/>
        <rFont val="Times New Roman"/>
        <family val="1"/>
        <charset val="238"/>
      </rPr>
      <t>(096025)</t>
    </r>
  </si>
  <si>
    <t>Működési célú előzetesen felszámíott ÁFA</t>
  </si>
  <si>
    <t>ÉTKEZTETÉS ÉLELMISZER KÖLTSÉGEI ÖSSZESEN</t>
  </si>
  <si>
    <t>III</t>
  </si>
  <si>
    <t>IV</t>
  </si>
  <si>
    <t>Térítési díjak</t>
  </si>
  <si>
    <t>Óvódai étkeztés térítési díja (elvárt bevétel)</t>
  </si>
  <si>
    <t>Munkahelyi étkezés térítési díja</t>
  </si>
  <si>
    <t>Vendég étkezés térítési díja</t>
  </si>
  <si>
    <t>Fizetendő ÁFA</t>
  </si>
  <si>
    <r>
      <t xml:space="preserve">Vendég étkezés-külsősök </t>
    </r>
    <r>
      <rPr>
        <i/>
        <sz val="13"/>
        <color theme="1"/>
        <rFont val="Times New Roman"/>
        <family val="1"/>
        <charset val="238"/>
      </rPr>
      <t>(900020)</t>
    </r>
  </si>
  <si>
    <t>Vendég étkezés-szociális étkeztetés (900020)</t>
  </si>
  <si>
    <t xml:space="preserve"> </t>
  </si>
  <si>
    <t xml:space="preserve"> -ebből ASP-hez kapcsolódó: 2 700 000</t>
  </si>
  <si>
    <t>Beruházási áfa</t>
  </si>
  <si>
    <t>Felújítási áfa</t>
  </si>
  <si>
    <t>Más egyéb szolgáltatások (K337)</t>
  </si>
  <si>
    <t>Önkormányzati épületeken felújítás</t>
  </si>
  <si>
    <t>1.</t>
  </si>
  <si>
    <t>Sajószöged Községi Önkormányzat</t>
  </si>
  <si>
    <t>Önkormányzati igazgatás-Választott tisztségviselők</t>
  </si>
  <si>
    <t>fő</t>
  </si>
  <si>
    <t xml:space="preserve"> -ebből 1 fő polgármester</t>
  </si>
  <si>
    <t>1.4</t>
  </si>
  <si>
    <t>1.5</t>
  </si>
  <si>
    <t xml:space="preserve">Közfoglalkoztatottak </t>
  </si>
  <si>
    <t>Sajószöged Községi Önkormányzat összesen</t>
  </si>
  <si>
    <t>2.</t>
  </si>
  <si>
    <t>Polgármesteri Hivatal</t>
  </si>
  <si>
    <t xml:space="preserve">Ebből:    </t>
  </si>
  <si>
    <t>1 fő jegyző</t>
  </si>
  <si>
    <t>6 fő ügyintéző</t>
  </si>
  <si>
    <t>Polgármesteri Hivatal összesen</t>
  </si>
  <si>
    <t>3.</t>
  </si>
  <si>
    <t>Általános Művelődési Központ</t>
  </si>
  <si>
    <t>Ebből:</t>
  </si>
  <si>
    <t>4 fő óvodai nevelés</t>
  </si>
  <si>
    <t>2 fő óvodai nevelő munkát közvetlenül segítő</t>
  </si>
  <si>
    <t>4 fő óvodai konyha ellátása</t>
  </si>
  <si>
    <t>1 fő szakács</t>
  </si>
  <si>
    <t>1 fő élelmezésvezető</t>
  </si>
  <si>
    <t>2 fő konyhalány</t>
  </si>
  <si>
    <t>Művelődési Ház és Könyvtár</t>
  </si>
  <si>
    <t>Sajószögedi Általános Művelődési Központ összesen</t>
  </si>
  <si>
    <t>Tervezett létszámkeret összesen</t>
  </si>
  <si>
    <t>Tervezett létszámkeret közfoglalkoztatottak nélkül</t>
  </si>
  <si>
    <t>Költségvetés-tervezete</t>
  </si>
  <si>
    <t xml:space="preserve">Készítette: </t>
  </si>
  <si>
    <t>dr. Boros István</t>
  </si>
  <si>
    <t>címzetes főjegyző</t>
  </si>
  <si>
    <t>Móriczné Vinnai Beatrix</t>
  </si>
  <si>
    <t xml:space="preserve">2017. évi </t>
  </si>
  <si>
    <t>gazdasági vezető</t>
  </si>
  <si>
    <t>Garázs Polgármesteri Hivatal udvarára</t>
  </si>
  <si>
    <t>BEVÉTELEK RÉSZLETEZŐJE</t>
  </si>
  <si>
    <t>TERVEZETT KIADÁSOK MINDÖSSZESEN</t>
  </si>
  <si>
    <t>Kommunikációs szolgáltatások (K322)</t>
  </si>
  <si>
    <t>Egyéb kommunikációs szolgáltatások</t>
  </si>
  <si>
    <t>Általános Művelődési Központ működési támogatása</t>
  </si>
  <si>
    <t>MUNKAADÓKAT TERHELŐ JÁRULÉKOK ÉS SZOCIÁLIS</t>
  </si>
  <si>
    <t>ÁMK Tervezett kiadásai mindösszesen</t>
  </si>
  <si>
    <t>ÁMK Tervezett bevételei mindösszesen</t>
  </si>
  <si>
    <t>2017. évi LÉTSZÁMKERETE</t>
  </si>
  <si>
    <t xml:space="preserve">és intézményei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</si>
</sst>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F_t_-;\-* #,##0.00\ _F_t_-;_-* &quot;-&quot;??\ _F_t_-;_-@_-"/>
    <numFmt numFmtId="164" formatCode="_-* #,##0\ _F_t_-;\-* #,##0\ _F_t_-;_-* &quot;-&quot;??\ _F_t_-;_-@_-"/>
    <numFmt numFmtId="165" formatCode="_-* #,##0.000\ _F_t_-;\-* #,##0.000\ _F_t_-;_-* &quot;-&quot;??\ _F_t_-;_-@_-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i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3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name val="Times New Roman"/>
      <family val="1"/>
      <charset val="238"/>
    </font>
    <font>
      <b/>
      <i/>
      <sz val="13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6"/>
      <color indexed="8"/>
      <name val="Times New Roman"/>
      <family val="1"/>
      <charset val="238"/>
    </font>
    <font>
      <sz val="13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b/>
      <i/>
      <sz val="13"/>
      <color indexed="8"/>
      <name val="Times New Roman"/>
      <family val="1"/>
      <charset val="238"/>
    </font>
    <font>
      <i/>
      <sz val="13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24"/>
      <color theme="1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9">
    <xf numFmtId="0" fontId="0" fillId="0" borderId="0" xfId="0"/>
    <xf numFmtId="0" fontId="5" fillId="0" borderId="0" xfId="0" applyFont="1"/>
    <xf numFmtId="0" fontId="4" fillId="0" borderId="0" xfId="0" applyFont="1"/>
    <xf numFmtId="164" fontId="5" fillId="0" borderId="0" xfId="1" applyNumberFormat="1" applyFont="1"/>
    <xf numFmtId="0" fontId="3" fillId="0" borderId="0" xfId="0" applyFont="1"/>
    <xf numFmtId="164" fontId="3" fillId="0" borderId="0" xfId="1" applyNumberFormat="1" applyFont="1"/>
    <xf numFmtId="0" fontId="0" fillId="2" borderId="0" xfId="0" applyFill="1"/>
    <xf numFmtId="0" fontId="4" fillId="2" borderId="0" xfId="0" applyFont="1" applyFill="1" applyAlignment="1"/>
    <xf numFmtId="164" fontId="4" fillId="2" borderId="0" xfId="1" applyNumberFormat="1" applyFont="1" applyFill="1"/>
    <xf numFmtId="0" fontId="4" fillId="0" borderId="0" xfId="0" applyFont="1" applyAlignment="1"/>
    <xf numFmtId="164" fontId="4" fillId="0" borderId="0" xfId="1" applyNumberFormat="1" applyFont="1"/>
    <xf numFmtId="0" fontId="2" fillId="0" borderId="0" xfId="0" applyFont="1"/>
    <xf numFmtId="0" fontId="5" fillId="2" borderId="0" xfId="0" applyFont="1" applyFill="1"/>
    <xf numFmtId="0" fontId="4" fillId="2" borderId="0" xfId="0" applyFont="1" applyFill="1"/>
    <xf numFmtId="164" fontId="5" fillId="2" borderId="0" xfId="1" applyNumberFormat="1" applyFont="1" applyFill="1"/>
    <xf numFmtId="49" fontId="6" fillId="0" borderId="0" xfId="0" applyNumberFormat="1" applyFont="1"/>
    <xf numFmtId="164" fontId="0" fillId="0" borderId="0" xfId="1" applyNumberFormat="1" applyFont="1"/>
    <xf numFmtId="49" fontId="5" fillId="0" borderId="0" xfId="0" applyNumberFormat="1" applyFont="1"/>
    <xf numFmtId="0" fontId="6" fillId="0" borderId="0" xfId="0" applyFont="1"/>
    <xf numFmtId="0" fontId="0" fillId="0" borderId="1" xfId="0" applyBorder="1"/>
    <xf numFmtId="0" fontId="4" fillId="0" borderId="1" xfId="0" applyFont="1" applyBorder="1"/>
    <xf numFmtId="164" fontId="4" fillId="0" borderId="1" xfId="1" applyNumberFormat="1" applyFont="1" applyBorder="1"/>
    <xf numFmtId="0" fontId="5" fillId="0" borderId="1" xfId="0" applyFont="1" applyBorder="1"/>
    <xf numFmtId="164" fontId="0" fillId="0" borderId="0" xfId="0" applyNumberFormat="1"/>
    <xf numFmtId="0" fontId="4" fillId="0" borderId="0" xfId="0" applyFont="1" applyFill="1"/>
    <xf numFmtId="0" fontId="5" fillId="0" borderId="0" xfId="0" applyFont="1" applyFill="1"/>
    <xf numFmtId="0" fontId="8" fillId="0" borderId="0" xfId="0" applyFont="1"/>
    <xf numFmtId="49" fontId="5" fillId="0" borderId="0" xfId="0" applyNumberFormat="1" applyFont="1" applyAlignment="1">
      <alignment horizontal="right"/>
    </xf>
    <xf numFmtId="165" fontId="9" fillId="0" borderId="0" xfId="1" applyNumberFormat="1" applyFont="1"/>
    <xf numFmtId="49" fontId="3" fillId="0" borderId="0" xfId="0" applyNumberFormat="1" applyFont="1" applyAlignment="1">
      <alignment horizontal="right"/>
    </xf>
    <xf numFmtId="165" fontId="8" fillId="0" borderId="0" xfId="1" applyNumberFormat="1" applyFont="1"/>
    <xf numFmtId="165" fontId="5" fillId="0" borderId="0" xfId="1" applyNumberFormat="1" applyFont="1"/>
    <xf numFmtId="0" fontId="10" fillId="0" borderId="0" xfId="0" applyFont="1"/>
    <xf numFmtId="165" fontId="10" fillId="0" borderId="0" xfId="1" applyNumberFormat="1" applyFont="1"/>
    <xf numFmtId="164" fontId="3" fillId="0" borderId="0" xfId="0" applyNumberFormat="1" applyFont="1"/>
    <xf numFmtId="0" fontId="5" fillId="2" borderId="1" xfId="0" applyFont="1" applyFill="1" applyBorder="1"/>
    <xf numFmtId="0" fontId="4" fillId="2" borderId="1" xfId="0" applyFont="1" applyFill="1" applyBorder="1"/>
    <xf numFmtId="164" fontId="4" fillId="2" borderId="1" xfId="0" applyNumberFormat="1" applyFont="1" applyFill="1" applyBorder="1"/>
    <xf numFmtId="0" fontId="11" fillId="0" borderId="0" xfId="0" applyFont="1"/>
    <xf numFmtId="0" fontId="12" fillId="0" borderId="0" xfId="0" applyFont="1"/>
    <xf numFmtId="0" fontId="5" fillId="2" borderId="0" xfId="0" applyFont="1" applyFill="1" applyBorder="1"/>
    <xf numFmtId="0" fontId="4" fillId="2" borderId="0" xfId="0" applyFont="1" applyFill="1" applyBorder="1"/>
    <xf numFmtId="0" fontId="3" fillId="0" borderId="0" xfId="0" applyFont="1" applyFill="1" applyAlignment="1">
      <alignment horizontal="center" vertical="center"/>
    </xf>
    <xf numFmtId="49" fontId="5" fillId="0" borderId="0" xfId="0" applyNumberFormat="1" applyFont="1" applyAlignment="1"/>
    <xf numFmtId="164" fontId="4" fillId="2" borderId="1" xfId="1" applyNumberFormat="1" applyFont="1" applyFill="1" applyBorder="1"/>
    <xf numFmtId="3" fontId="5" fillId="0" borderId="0" xfId="0" applyNumberFormat="1" applyFont="1"/>
    <xf numFmtId="49" fontId="3" fillId="2" borderId="1" xfId="0" applyNumberFormat="1" applyFont="1" applyFill="1" applyBorder="1" applyAlignment="1"/>
    <xf numFmtId="49" fontId="4" fillId="2" borderId="1" xfId="0" applyNumberFormat="1" applyFont="1" applyFill="1" applyBorder="1" applyAlignment="1"/>
    <xf numFmtId="164" fontId="3" fillId="2" borderId="1" xfId="0" applyNumberFormat="1" applyFont="1" applyFill="1" applyBorder="1"/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9" fillId="0" borderId="0" xfId="0" applyFont="1"/>
    <xf numFmtId="164" fontId="4" fillId="0" borderId="0" xfId="0" applyNumberFormat="1" applyFont="1"/>
    <xf numFmtId="164" fontId="3" fillId="0" borderId="1" xfId="1" applyNumberFormat="1" applyFont="1" applyBorder="1"/>
    <xf numFmtId="0" fontId="4" fillId="0" borderId="0" xfId="0" applyFont="1" applyAlignment="1">
      <alignment horizontal="right"/>
    </xf>
    <xf numFmtId="0" fontId="7" fillId="0" borderId="0" xfId="0" applyFont="1"/>
    <xf numFmtId="49" fontId="5" fillId="0" borderId="0" xfId="0" applyNumberFormat="1" applyFont="1" applyAlignment="1">
      <alignment horizontal="right" vertical="center"/>
    </xf>
    <xf numFmtId="164" fontId="5" fillId="0" borderId="0" xfId="1" applyNumberFormat="1" applyFont="1" applyFill="1"/>
    <xf numFmtId="164" fontId="4" fillId="0" borderId="0" xfId="1" applyNumberFormat="1" applyFont="1" applyFill="1"/>
    <xf numFmtId="164" fontId="7" fillId="0" borderId="0" xfId="1" applyNumberFormat="1" applyFont="1"/>
    <xf numFmtId="164" fontId="6" fillId="0" borderId="0" xfId="1" applyNumberFormat="1" applyFont="1"/>
    <xf numFmtId="0" fontId="0" fillId="0" borderId="0" xfId="0" applyFont="1"/>
    <xf numFmtId="0" fontId="13" fillId="0" borderId="0" xfId="0" applyFont="1" applyFill="1"/>
    <xf numFmtId="164" fontId="13" fillId="0" borderId="0" xfId="1" applyNumberFormat="1" applyFont="1" applyFill="1"/>
    <xf numFmtId="164" fontId="14" fillId="0" borderId="0" xfId="1" applyNumberFormat="1" applyFont="1" applyFill="1"/>
    <xf numFmtId="164" fontId="4" fillId="0" borderId="0" xfId="0" applyNumberFormat="1" applyFont="1" applyFill="1"/>
    <xf numFmtId="164" fontId="4" fillId="3" borderId="1" xfId="0" applyNumberFormat="1" applyFont="1" applyFill="1" applyBorder="1"/>
    <xf numFmtId="0" fontId="0" fillId="0" borderId="0" xfId="0" applyFill="1"/>
    <xf numFmtId="164" fontId="4" fillId="0" borderId="0" xfId="0" applyNumberFormat="1" applyFont="1" applyFill="1" applyAlignment="1"/>
    <xf numFmtId="0" fontId="4" fillId="0" borderId="0" xfId="0" applyFont="1" applyFill="1" applyAlignment="1">
      <alignment horizontal="left"/>
    </xf>
    <xf numFmtId="164" fontId="2" fillId="0" borderId="0" xfId="1" applyNumberFormat="1" applyFont="1"/>
    <xf numFmtId="49" fontId="0" fillId="0" borderId="0" xfId="0" applyNumberFormat="1" applyFill="1" applyAlignment="1">
      <alignment horizontal="right"/>
    </xf>
    <xf numFmtId="49" fontId="4" fillId="0" borderId="0" xfId="0" applyNumberFormat="1" applyFont="1" applyAlignment="1">
      <alignment horizontal="right"/>
    </xf>
    <xf numFmtId="164" fontId="15" fillId="0" borderId="0" xfId="1" applyNumberFormat="1" applyFont="1"/>
    <xf numFmtId="164" fontId="1" fillId="0" borderId="0" xfId="1" applyNumberFormat="1" applyFont="1"/>
    <xf numFmtId="164" fontId="4" fillId="3" borderId="1" xfId="1" applyNumberFormat="1" applyFont="1" applyFill="1" applyBorder="1"/>
    <xf numFmtId="49" fontId="4" fillId="0" borderId="0" xfId="0" applyNumberFormat="1" applyFont="1" applyFill="1" applyAlignment="1">
      <alignment horizontal="right"/>
    </xf>
    <xf numFmtId="164" fontId="16" fillId="0" borderId="0" xfId="1" applyNumberFormat="1" applyFont="1" applyFill="1"/>
    <xf numFmtId="0" fontId="3" fillId="0" borderId="0" xfId="0" applyFont="1" applyAlignment="1">
      <alignment horizontal="right"/>
    </xf>
    <xf numFmtId="0" fontId="4" fillId="3" borderId="1" xfId="0" applyFont="1" applyFill="1" applyBorder="1" applyAlignment="1"/>
    <xf numFmtId="0" fontId="5" fillId="0" borderId="0" xfId="0" applyFont="1" applyAlignment="1">
      <alignment horizontal="right"/>
    </xf>
    <xf numFmtId="164" fontId="5" fillId="0" borderId="0" xfId="1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right"/>
    </xf>
    <xf numFmtId="0" fontId="7" fillId="0" borderId="0" xfId="0" applyFont="1" applyFill="1"/>
    <xf numFmtId="164" fontId="7" fillId="0" borderId="0" xfId="1" applyNumberFormat="1" applyFont="1" applyFill="1"/>
    <xf numFmtId="49" fontId="5" fillId="0" borderId="0" xfId="0" applyNumberFormat="1" applyFont="1" applyAlignment="1">
      <alignment horizontal="left"/>
    </xf>
    <xf numFmtId="164" fontId="3" fillId="0" borderId="0" xfId="1" applyNumberFormat="1" applyFont="1" applyFill="1"/>
    <xf numFmtId="164" fontId="6" fillId="0" borderId="0" xfId="1" applyNumberFormat="1" applyFont="1" applyFill="1"/>
    <xf numFmtId="49" fontId="0" fillId="0" borderId="0" xfId="0" applyNumberFormat="1"/>
    <xf numFmtId="164" fontId="3" fillId="3" borderId="1" xfId="0" applyNumberFormat="1" applyFont="1" applyFill="1" applyBorder="1"/>
    <xf numFmtId="0" fontId="4" fillId="0" borderId="0" xfId="0" applyFont="1" applyFill="1" applyBorder="1" applyAlignment="1">
      <alignment horizontal="left"/>
    </xf>
    <xf numFmtId="164" fontId="3" fillId="0" borderId="0" xfId="0" applyNumberFormat="1" applyFont="1" applyFill="1" applyBorder="1"/>
    <xf numFmtId="0" fontId="17" fillId="0" borderId="0" xfId="0" applyFont="1"/>
    <xf numFmtId="0" fontId="7" fillId="0" borderId="0" xfId="0" applyFont="1" applyAlignment="1">
      <alignment horizontal="right"/>
    </xf>
    <xf numFmtId="0" fontId="14" fillId="0" borderId="0" xfId="0" applyFont="1"/>
    <xf numFmtId="164" fontId="3" fillId="3" borderId="1" xfId="1" applyNumberFormat="1" applyFont="1" applyFill="1" applyBorder="1"/>
    <xf numFmtId="164" fontId="5" fillId="0" borderId="0" xfId="1" applyNumberFormat="1" applyFont="1" applyAlignment="1"/>
    <xf numFmtId="164" fontId="14" fillId="0" borderId="0" xfId="1" applyNumberFormat="1" applyFont="1"/>
    <xf numFmtId="0" fontId="5" fillId="0" borderId="0" xfId="0" applyFont="1" applyAlignment="1">
      <alignment horizontal="right" vertical="top"/>
    </xf>
    <xf numFmtId="0" fontId="14" fillId="0" borderId="0" xfId="0" applyFont="1" applyAlignment="1">
      <alignment vertical="center" wrapText="1"/>
    </xf>
    <xf numFmtId="164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right"/>
    </xf>
    <xf numFmtId="0" fontId="11" fillId="3" borderId="0" xfId="0" applyFont="1" applyFill="1"/>
    <xf numFmtId="0" fontId="4" fillId="3" borderId="0" xfId="0" applyFont="1" applyFill="1"/>
    <xf numFmtId="164" fontId="4" fillId="3" borderId="0" xfId="1" applyNumberFormat="1" applyFont="1" applyFill="1"/>
    <xf numFmtId="164" fontId="5" fillId="0" borderId="0" xfId="1" applyNumberFormat="1" applyFont="1" applyAlignment="1">
      <alignment horizontal="right"/>
    </xf>
    <xf numFmtId="164" fontId="14" fillId="0" borderId="0" xfId="1" applyNumberFormat="1" applyFont="1" applyAlignment="1">
      <alignment horizontal="left"/>
    </xf>
    <xf numFmtId="0" fontId="4" fillId="0" borderId="0" xfId="0" applyFont="1" applyFill="1" applyAlignment="1">
      <alignment horizontal="center"/>
    </xf>
    <xf numFmtId="0" fontId="5" fillId="3" borderId="0" xfId="0" applyFont="1" applyFill="1"/>
    <xf numFmtId="164" fontId="3" fillId="3" borderId="0" xfId="0" applyNumberFormat="1" applyFont="1" applyFill="1"/>
    <xf numFmtId="49" fontId="6" fillId="0" borderId="0" xfId="0" applyNumberFormat="1" applyFont="1" applyAlignment="1">
      <alignment horizontal="right"/>
    </xf>
    <xf numFmtId="16" fontId="5" fillId="0" borderId="0" xfId="0" applyNumberFormat="1" applyFont="1"/>
    <xf numFmtId="164" fontId="10" fillId="0" borderId="0" xfId="1" applyNumberFormat="1" applyFont="1"/>
    <xf numFmtId="0" fontId="4" fillId="3" borderId="0" xfId="0" applyFont="1" applyFill="1" applyAlignment="1">
      <alignment horizontal="center"/>
    </xf>
    <xf numFmtId="0" fontId="3" fillId="0" borderId="0" xfId="0" applyFont="1" applyBorder="1" applyAlignment="1">
      <alignment vertical="center" wrapText="1"/>
    </xf>
    <xf numFmtId="164" fontId="3" fillId="0" borderId="0" xfId="1" applyNumberFormat="1" applyFont="1" applyBorder="1" applyAlignment="1">
      <alignment horizontal="center"/>
    </xf>
    <xf numFmtId="0" fontId="3" fillId="0" borderId="0" xfId="0" applyFont="1" applyFill="1"/>
    <xf numFmtId="0" fontId="11" fillId="0" borderId="0" xfId="0" applyFont="1" applyFill="1"/>
    <xf numFmtId="49" fontId="18" fillId="0" borderId="0" xfId="0" applyNumberFormat="1" applyFont="1" applyAlignment="1">
      <alignment horizontal="right"/>
    </xf>
    <xf numFmtId="0" fontId="18" fillId="0" borderId="0" xfId="0" applyFont="1"/>
    <xf numFmtId="164" fontId="18" fillId="0" borderId="0" xfId="1" applyNumberFormat="1" applyFont="1"/>
    <xf numFmtId="0" fontId="19" fillId="0" borderId="0" xfId="0" applyFont="1" applyFill="1"/>
    <xf numFmtId="49" fontId="20" fillId="0" borderId="0" xfId="0" applyNumberFormat="1" applyFont="1" applyAlignment="1">
      <alignment horizontal="right"/>
    </xf>
    <xf numFmtId="0" fontId="20" fillId="0" borderId="0" xfId="0" applyFont="1"/>
    <xf numFmtId="164" fontId="19" fillId="0" borderId="0" xfId="1" applyNumberFormat="1" applyFont="1"/>
    <xf numFmtId="0" fontId="21" fillId="0" borderId="0" xfId="0" applyFont="1"/>
    <xf numFmtId="0" fontId="18" fillId="0" borderId="0" xfId="0" applyFont="1" applyAlignment="1">
      <alignment horizontal="right"/>
    </xf>
    <xf numFmtId="1" fontId="5" fillId="0" borderId="0" xfId="0" applyNumberFormat="1" applyFont="1"/>
    <xf numFmtId="0" fontId="22" fillId="0" borderId="0" xfId="0" applyFont="1" applyBorder="1" applyAlignment="1">
      <alignment vertical="center" wrapText="1"/>
    </xf>
    <xf numFmtId="0" fontId="22" fillId="0" borderId="1" xfId="0" applyFont="1" applyBorder="1" applyAlignment="1">
      <alignment vertical="center" wrapText="1"/>
    </xf>
    <xf numFmtId="0" fontId="25" fillId="0" borderId="0" xfId="0" applyFont="1"/>
    <xf numFmtId="0" fontId="26" fillId="0" borderId="0" xfId="0" applyFont="1"/>
    <xf numFmtId="49" fontId="26" fillId="0" borderId="0" xfId="0" applyNumberFormat="1" applyFont="1"/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/>
    <xf numFmtId="0" fontId="27" fillId="0" borderId="0" xfId="0" applyFont="1"/>
    <xf numFmtId="0" fontId="25" fillId="0" borderId="0" xfId="0" applyFont="1" applyAlignment="1"/>
    <xf numFmtId="0" fontId="19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164" fontId="32" fillId="0" borderId="0" xfId="1" applyNumberFormat="1" applyFont="1"/>
    <xf numFmtId="0" fontId="4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/>
    </xf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164" fontId="4" fillId="0" borderId="0" xfId="1" applyNumberFormat="1" applyFont="1" applyBorder="1"/>
    <xf numFmtId="0" fontId="20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center"/>
    </xf>
    <xf numFmtId="164" fontId="5" fillId="5" borderId="0" xfId="1" applyNumberFormat="1" applyFont="1" applyFill="1"/>
    <xf numFmtId="0" fontId="22" fillId="0" borderId="0" xfId="0" applyFont="1" applyBorder="1"/>
    <xf numFmtId="164" fontId="22" fillId="0" borderId="0" xfId="1" applyNumberFormat="1" applyFont="1" applyBorder="1"/>
    <xf numFmtId="0" fontId="3" fillId="3" borderId="0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/>
    </xf>
    <xf numFmtId="164" fontId="4" fillId="0" borderId="0" xfId="1" applyNumberFormat="1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0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1" applyNumberFormat="1" applyFont="1" applyAlignment="1">
      <alignment horizontal="center" vertical="center"/>
    </xf>
    <xf numFmtId="0" fontId="4" fillId="3" borderId="0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64" fontId="23" fillId="0" borderId="0" xfId="1" applyNumberFormat="1" applyFont="1" applyBorder="1" applyAlignment="1">
      <alignment horizontal="center"/>
    </xf>
    <xf numFmtId="164" fontId="23" fillId="0" borderId="1" xfId="1" applyNumberFormat="1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2" fillId="0" borderId="0" xfId="0" applyFont="1" applyBorder="1" applyAlignment="1"/>
    <xf numFmtId="0" fontId="22" fillId="0" borderId="1" xfId="0" applyFont="1" applyBorder="1" applyAlignment="1"/>
    <xf numFmtId="0" fontId="4" fillId="3" borderId="0" xfId="0" applyFont="1" applyFill="1" applyAlignment="1">
      <alignment horizontal="center"/>
    </xf>
    <xf numFmtId="164" fontId="4" fillId="3" borderId="0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Alignment="1"/>
    <xf numFmtId="0" fontId="35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4" zoomScaleNormal="100" workbookViewId="0">
      <selection activeCell="E39" sqref="E39"/>
    </sheetView>
  </sheetViews>
  <sheetFormatPr defaultRowHeight="15" x14ac:dyDescent="0.25"/>
  <cols>
    <col min="1" max="1" width="7.28515625" customWidth="1"/>
    <col min="2" max="2" width="35" customWidth="1"/>
    <col min="3" max="3" width="15.85546875" customWidth="1"/>
    <col min="4" max="4" width="11.140625" customWidth="1"/>
    <col min="5" max="5" width="17.42578125" customWidth="1"/>
  </cols>
  <sheetData>
    <row r="1" spans="1:5" ht="17.25" x14ac:dyDescent="0.3">
      <c r="A1" s="158"/>
      <c r="B1" s="158"/>
      <c r="C1" s="158"/>
      <c r="D1" s="158"/>
      <c r="E1" s="158"/>
    </row>
    <row r="3" spans="1:5" ht="15.75" x14ac:dyDescent="0.25">
      <c r="B3" s="142"/>
      <c r="E3" s="143"/>
    </row>
    <row r="15" spans="1:5" ht="30" x14ac:dyDescent="0.4">
      <c r="A15" s="159" t="s">
        <v>419</v>
      </c>
      <c r="B15" s="159"/>
      <c r="C15" s="159"/>
      <c r="D15" s="159"/>
      <c r="E15" s="159"/>
    </row>
    <row r="17" spans="1:5" ht="34.5" x14ac:dyDescent="0.45">
      <c r="A17" s="160" t="s">
        <v>451</v>
      </c>
      <c r="B17" s="160"/>
      <c r="C17" s="160"/>
      <c r="D17" s="160"/>
      <c r="E17" s="160"/>
    </row>
    <row r="19" spans="1:5" ht="30" x14ac:dyDescent="0.4">
      <c r="A19" s="159" t="s">
        <v>446</v>
      </c>
      <c r="B19" s="159"/>
      <c r="C19" s="159"/>
      <c r="D19" s="159"/>
      <c r="E19" s="159"/>
    </row>
    <row r="37" spans="3:5" ht="16.5" x14ac:dyDescent="0.25">
      <c r="C37" s="1" t="s">
        <v>447</v>
      </c>
      <c r="D37" s="1" t="s">
        <v>448</v>
      </c>
      <c r="E37" s="1"/>
    </row>
    <row r="38" spans="3:5" ht="16.5" x14ac:dyDescent="0.25">
      <c r="C38" s="1"/>
      <c r="D38" s="1" t="s">
        <v>449</v>
      </c>
      <c r="E38" s="1"/>
    </row>
    <row r="39" spans="3:5" ht="16.5" x14ac:dyDescent="0.25">
      <c r="C39" s="1"/>
      <c r="D39" s="1" t="s">
        <v>450</v>
      </c>
      <c r="E39" s="1"/>
    </row>
    <row r="40" spans="3:5" ht="16.5" x14ac:dyDescent="0.25">
      <c r="C40" s="1"/>
      <c r="D40" s="1" t="s">
        <v>452</v>
      </c>
      <c r="E40" s="1"/>
    </row>
  </sheetData>
  <mergeCells count="4">
    <mergeCell ref="A1:E1"/>
    <mergeCell ref="A15:E15"/>
    <mergeCell ref="A17:E17"/>
    <mergeCell ref="A19:E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7"/>
  <sheetViews>
    <sheetView topLeftCell="A131" zoomScaleNormal="100" workbookViewId="0">
      <selection activeCell="C497" sqref="C497"/>
    </sheetView>
  </sheetViews>
  <sheetFormatPr defaultRowHeight="15" x14ac:dyDescent="0.25"/>
  <cols>
    <col min="1" max="1" width="6.7109375" customWidth="1"/>
    <col min="2" max="2" width="41" customWidth="1"/>
    <col min="3" max="3" width="17.28515625" customWidth="1"/>
    <col min="4" max="4" width="21" customWidth="1"/>
    <col min="5" max="5" width="18.7109375" customWidth="1"/>
    <col min="6" max="6" width="13.5703125" bestFit="1" customWidth="1"/>
  </cols>
  <sheetData>
    <row r="1" spans="1:4" ht="16.5" x14ac:dyDescent="0.25">
      <c r="A1" s="173" t="s">
        <v>419</v>
      </c>
      <c r="B1" s="173"/>
      <c r="C1" s="173"/>
      <c r="D1" s="173"/>
    </row>
    <row r="2" spans="1:4" ht="16.5" x14ac:dyDescent="0.25">
      <c r="A2" s="173" t="s">
        <v>105</v>
      </c>
      <c r="B2" s="173"/>
      <c r="C2" s="173"/>
      <c r="D2" s="173"/>
    </row>
    <row r="4" spans="1:4" x14ac:dyDescent="0.25">
      <c r="A4" s="146"/>
      <c r="B4" s="146"/>
      <c r="C4" s="146"/>
      <c r="D4" s="146"/>
    </row>
    <row r="5" spans="1:4" ht="17.25" x14ac:dyDescent="0.3">
      <c r="A5" s="174" t="s">
        <v>75</v>
      </c>
      <c r="B5" s="174"/>
      <c r="C5" s="174"/>
      <c r="D5" s="174"/>
    </row>
    <row r="6" spans="1:4" ht="16.5" x14ac:dyDescent="0.25">
      <c r="A6" s="147"/>
      <c r="B6" s="147"/>
      <c r="C6" s="147"/>
      <c r="D6" s="147"/>
    </row>
    <row r="7" spans="1:4" ht="17.25" x14ac:dyDescent="0.3">
      <c r="A7" s="148" t="s">
        <v>64</v>
      </c>
      <c r="B7" s="148" t="s">
        <v>76</v>
      </c>
      <c r="C7" s="149"/>
      <c r="D7" s="149">
        <v>92154178</v>
      </c>
    </row>
    <row r="8" spans="1:4" ht="17.25" x14ac:dyDescent="0.3">
      <c r="A8" s="148"/>
      <c r="B8" s="148"/>
      <c r="C8" s="149"/>
      <c r="D8" s="149"/>
    </row>
    <row r="9" spans="1:4" ht="17.25" x14ac:dyDescent="0.3">
      <c r="A9" s="148" t="s">
        <v>16</v>
      </c>
      <c r="B9" s="148" t="s">
        <v>77</v>
      </c>
      <c r="C9" s="149"/>
      <c r="D9" s="175">
        <v>16718160</v>
      </c>
    </row>
    <row r="10" spans="1:4" ht="17.25" x14ac:dyDescent="0.3">
      <c r="A10" s="148"/>
      <c r="B10" s="148" t="s">
        <v>78</v>
      </c>
      <c r="C10" s="148"/>
      <c r="D10" s="175"/>
    </row>
    <row r="11" spans="1:4" ht="17.25" x14ac:dyDescent="0.3">
      <c r="A11" s="148"/>
      <c r="B11" s="148"/>
      <c r="C11" s="148"/>
      <c r="D11" s="149"/>
    </row>
    <row r="12" spans="1:4" ht="17.25" x14ac:dyDescent="0.3">
      <c r="A12" s="148" t="s">
        <v>24</v>
      </c>
      <c r="B12" s="148" t="s">
        <v>79</v>
      </c>
      <c r="C12" s="148"/>
      <c r="D12" s="149">
        <v>113940000</v>
      </c>
    </row>
    <row r="13" spans="1:4" ht="17.25" x14ac:dyDescent="0.3">
      <c r="A13" s="148"/>
      <c r="B13" s="148"/>
      <c r="C13" s="148"/>
      <c r="D13" s="149"/>
    </row>
    <row r="14" spans="1:4" ht="17.25" x14ac:dyDescent="0.3">
      <c r="A14" s="148" t="s">
        <v>56</v>
      </c>
      <c r="B14" s="148" t="s">
        <v>80</v>
      </c>
      <c r="C14" s="148"/>
      <c r="D14" s="149">
        <v>15588958</v>
      </c>
    </row>
    <row r="15" spans="1:4" ht="17.25" x14ac:dyDescent="0.3">
      <c r="A15" s="148"/>
      <c r="B15" s="148"/>
      <c r="C15" s="148"/>
      <c r="D15" s="149"/>
    </row>
    <row r="16" spans="1:4" ht="17.25" x14ac:dyDescent="0.3">
      <c r="A16" s="148" t="s">
        <v>81</v>
      </c>
      <c r="B16" s="148" t="s">
        <v>82</v>
      </c>
      <c r="C16" s="148"/>
      <c r="D16" s="149">
        <v>10000000</v>
      </c>
    </row>
    <row r="17" spans="1:6" ht="17.25" x14ac:dyDescent="0.3">
      <c r="A17" s="148"/>
      <c r="B17" s="148"/>
      <c r="C17" s="148"/>
      <c r="D17" s="149"/>
    </row>
    <row r="18" spans="1:6" ht="17.25" x14ac:dyDescent="0.3">
      <c r="A18" s="148" t="s">
        <v>83</v>
      </c>
      <c r="B18" s="148" t="s">
        <v>84</v>
      </c>
      <c r="C18" s="148"/>
      <c r="D18" s="149">
        <v>53039476</v>
      </c>
      <c r="F18" s="23"/>
    </row>
    <row r="19" spans="1:6" ht="17.25" x14ac:dyDescent="0.3">
      <c r="A19" s="148"/>
      <c r="B19" s="148"/>
      <c r="C19" s="148"/>
      <c r="D19" s="149"/>
    </row>
    <row r="20" spans="1:6" ht="19.5" x14ac:dyDescent="0.35">
      <c r="A20" s="155" t="s">
        <v>85</v>
      </c>
      <c r="B20" s="155" t="s">
        <v>86</v>
      </c>
      <c r="C20" s="155"/>
      <c r="D20" s="156">
        <f>SUM(D7:D19)</f>
        <v>301440772</v>
      </c>
    </row>
    <row r="21" spans="1:6" ht="17.25" x14ac:dyDescent="0.3">
      <c r="A21" s="148"/>
      <c r="B21" s="148"/>
      <c r="C21" s="148"/>
      <c r="D21" s="149"/>
    </row>
    <row r="22" spans="1:6" ht="17.25" x14ac:dyDescent="0.3">
      <c r="A22" s="2"/>
      <c r="B22" s="2"/>
      <c r="C22" s="2"/>
      <c r="D22" s="10"/>
    </row>
    <row r="23" spans="1:6" ht="17.25" x14ac:dyDescent="0.3">
      <c r="A23" s="2"/>
      <c r="B23" s="2"/>
      <c r="C23" s="2"/>
      <c r="D23" s="10"/>
    </row>
    <row r="24" spans="1:6" ht="17.25" x14ac:dyDescent="0.3">
      <c r="A24" s="2"/>
      <c r="B24" s="2"/>
      <c r="C24" s="2"/>
      <c r="D24" s="10"/>
    </row>
    <row r="25" spans="1:6" ht="17.25" x14ac:dyDescent="0.3">
      <c r="A25" s="2"/>
      <c r="B25" s="2"/>
      <c r="C25" s="2"/>
      <c r="D25" s="10"/>
    </row>
    <row r="26" spans="1:6" ht="17.25" x14ac:dyDescent="0.3">
      <c r="A26" s="2"/>
      <c r="B26" s="2"/>
      <c r="C26" s="2"/>
      <c r="D26" s="10"/>
    </row>
    <row r="27" spans="1:6" ht="17.25" x14ac:dyDescent="0.3">
      <c r="A27" s="2"/>
      <c r="B27" s="2"/>
      <c r="C27" s="2"/>
      <c r="D27" s="10"/>
    </row>
    <row r="28" spans="1:6" ht="17.25" x14ac:dyDescent="0.3">
      <c r="A28" s="2"/>
      <c r="B28" s="2"/>
      <c r="C28" s="2"/>
      <c r="D28" s="10"/>
    </row>
    <row r="29" spans="1:6" ht="17.25" x14ac:dyDescent="0.3">
      <c r="A29" s="2"/>
      <c r="B29" s="2"/>
      <c r="C29" s="2"/>
      <c r="D29" s="10"/>
    </row>
    <row r="30" spans="1:6" ht="17.25" x14ac:dyDescent="0.3">
      <c r="A30" s="2"/>
      <c r="B30" s="2"/>
      <c r="C30" s="2"/>
      <c r="D30" s="10"/>
    </row>
    <row r="31" spans="1:6" ht="17.25" x14ac:dyDescent="0.3">
      <c r="A31" s="2"/>
      <c r="B31" s="2"/>
      <c r="C31" s="2"/>
      <c r="D31" s="10"/>
    </row>
    <row r="32" spans="1:6" ht="17.25" x14ac:dyDescent="0.3">
      <c r="A32" s="2"/>
      <c r="B32" s="2"/>
      <c r="C32" s="2"/>
      <c r="D32" s="10"/>
    </row>
    <row r="33" spans="1:4" ht="17.25" x14ac:dyDescent="0.3">
      <c r="A33" s="2"/>
      <c r="B33" s="2"/>
      <c r="C33" s="2"/>
      <c r="D33" s="10"/>
    </row>
    <row r="34" spans="1:4" ht="17.25" x14ac:dyDescent="0.3">
      <c r="A34" s="2"/>
      <c r="B34" s="2"/>
      <c r="C34" s="2"/>
      <c r="D34" s="10"/>
    </row>
    <row r="35" spans="1:4" ht="17.25" x14ac:dyDescent="0.3">
      <c r="A35" s="2"/>
      <c r="B35" s="2"/>
      <c r="C35" s="2"/>
      <c r="D35" s="10"/>
    </row>
    <row r="36" spans="1:4" ht="17.25" x14ac:dyDescent="0.3">
      <c r="A36" s="2"/>
      <c r="B36" s="2"/>
      <c r="C36" s="2"/>
      <c r="D36" s="10"/>
    </row>
    <row r="37" spans="1:4" ht="17.25" x14ac:dyDescent="0.3">
      <c r="A37" s="2"/>
      <c r="B37" s="2"/>
      <c r="C37" s="2"/>
      <c r="D37" s="10"/>
    </row>
    <row r="38" spans="1:4" ht="17.25" x14ac:dyDescent="0.3">
      <c r="A38" s="2"/>
      <c r="B38" s="2"/>
      <c r="C38" s="2"/>
      <c r="D38" s="10"/>
    </row>
    <row r="39" spans="1:4" ht="17.25" x14ac:dyDescent="0.3">
      <c r="A39" s="2"/>
      <c r="B39" s="2"/>
      <c r="C39" s="2"/>
      <c r="D39" s="10"/>
    </row>
    <row r="40" spans="1:4" ht="17.25" x14ac:dyDescent="0.3">
      <c r="A40" s="2"/>
      <c r="B40" s="2"/>
      <c r="C40" s="2"/>
      <c r="D40" s="10"/>
    </row>
    <row r="41" spans="1:4" ht="17.25" x14ac:dyDescent="0.3">
      <c r="A41" s="2"/>
      <c r="B41" s="2"/>
      <c r="C41" s="2"/>
      <c r="D41" s="10"/>
    </row>
    <row r="42" spans="1:4" ht="17.25" x14ac:dyDescent="0.3">
      <c r="A42" s="2"/>
      <c r="B42" s="2"/>
      <c r="C42" s="2"/>
      <c r="D42" s="10"/>
    </row>
    <row r="43" spans="1:4" ht="17.25" x14ac:dyDescent="0.3">
      <c r="A43" s="2"/>
      <c r="B43" s="2"/>
      <c r="C43" s="2"/>
      <c r="D43" s="10"/>
    </row>
    <row r="44" spans="1:4" ht="17.25" x14ac:dyDescent="0.3">
      <c r="A44" s="2"/>
      <c r="B44" s="2"/>
      <c r="C44" s="2"/>
      <c r="D44" s="10"/>
    </row>
    <row r="45" spans="1:4" ht="17.25" x14ac:dyDescent="0.3">
      <c r="A45" s="177" t="s">
        <v>454</v>
      </c>
      <c r="B45" s="177"/>
      <c r="C45" s="177"/>
      <c r="D45" s="177"/>
    </row>
    <row r="46" spans="1:4" ht="16.5" x14ac:dyDescent="0.25">
      <c r="A46" s="1"/>
      <c r="B46" s="1"/>
      <c r="C46" s="1"/>
      <c r="D46" s="1"/>
    </row>
    <row r="47" spans="1:4" ht="16.5" x14ac:dyDescent="0.25">
      <c r="A47" s="1"/>
      <c r="B47" s="1"/>
      <c r="C47" s="1"/>
      <c r="D47" s="1"/>
    </row>
    <row r="48" spans="1:4" ht="17.25" x14ac:dyDescent="0.3">
      <c r="A48" s="150" t="s">
        <v>64</v>
      </c>
      <c r="B48" s="150" t="s">
        <v>87</v>
      </c>
      <c r="C48" s="122"/>
      <c r="D48" s="122"/>
    </row>
    <row r="49" spans="1:4" ht="16.5" x14ac:dyDescent="0.25">
      <c r="A49" s="4">
        <v>1</v>
      </c>
      <c r="B49" s="26" t="s">
        <v>88</v>
      </c>
      <c r="C49" s="4"/>
      <c r="D49" s="5">
        <v>30941738</v>
      </c>
    </row>
    <row r="50" spans="1:4" ht="16.5" x14ac:dyDescent="0.25">
      <c r="A50" s="27" t="s">
        <v>99</v>
      </c>
      <c r="B50" s="1" t="s">
        <v>89</v>
      </c>
      <c r="C50" s="1"/>
      <c r="D50" s="1"/>
    </row>
    <row r="51" spans="1:4" ht="16.5" x14ac:dyDescent="0.25">
      <c r="A51" s="17"/>
      <c r="B51" s="1" t="s">
        <v>90</v>
      </c>
      <c r="C51" s="3">
        <v>29357800</v>
      </c>
      <c r="D51" s="1"/>
    </row>
    <row r="52" spans="1:4" ht="16.5" x14ac:dyDescent="0.25">
      <c r="A52" s="27" t="s">
        <v>106</v>
      </c>
      <c r="B52" s="1" t="s">
        <v>107</v>
      </c>
      <c r="C52" s="28"/>
      <c r="D52" s="1"/>
    </row>
    <row r="53" spans="1:4" ht="16.5" x14ac:dyDescent="0.25">
      <c r="A53" s="27"/>
      <c r="B53" s="1" t="s">
        <v>108</v>
      </c>
      <c r="C53" s="3">
        <v>1583938</v>
      </c>
      <c r="D53" s="1"/>
    </row>
    <row r="54" spans="1:4" ht="16.5" x14ac:dyDescent="0.25">
      <c r="A54" s="27"/>
      <c r="B54" s="1"/>
      <c r="C54" s="3"/>
      <c r="D54" s="1"/>
    </row>
    <row r="55" spans="1:4" ht="16.5" x14ac:dyDescent="0.25">
      <c r="A55" s="29" t="s">
        <v>100</v>
      </c>
      <c r="B55" s="26" t="s">
        <v>91</v>
      </c>
      <c r="C55" s="30"/>
      <c r="D55" s="178">
        <v>28998310</v>
      </c>
    </row>
    <row r="56" spans="1:4" ht="16.5" x14ac:dyDescent="0.25">
      <c r="A56" s="29"/>
      <c r="B56" s="26" t="s">
        <v>92</v>
      </c>
      <c r="C56" s="30"/>
      <c r="D56" s="178"/>
    </row>
    <row r="57" spans="1:4" ht="16.5" x14ac:dyDescent="0.25">
      <c r="A57" s="29"/>
      <c r="B57" s="1"/>
      <c r="C57" s="31"/>
      <c r="D57" s="1"/>
    </row>
    <row r="58" spans="1:4" ht="16.5" x14ac:dyDescent="0.25">
      <c r="A58" s="29" t="s">
        <v>101</v>
      </c>
      <c r="B58" s="26" t="s">
        <v>109</v>
      </c>
      <c r="C58" s="31"/>
      <c r="D58" s="178">
        <v>3803000</v>
      </c>
    </row>
    <row r="59" spans="1:4" ht="16.5" x14ac:dyDescent="0.25">
      <c r="A59" s="29"/>
      <c r="B59" s="26" t="s">
        <v>110</v>
      </c>
      <c r="C59" s="31"/>
      <c r="D59" s="178"/>
    </row>
    <row r="60" spans="1:4" ht="16.5" x14ac:dyDescent="0.25">
      <c r="A60" s="29"/>
      <c r="B60" s="26"/>
      <c r="C60" s="31"/>
      <c r="D60" s="1"/>
    </row>
    <row r="61" spans="1:4" ht="16.5" x14ac:dyDescent="0.25">
      <c r="A61" s="29" t="s">
        <v>101</v>
      </c>
      <c r="B61" s="32" t="s">
        <v>93</v>
      </c>
      <c r="C61" s="33"/>
      <c r="D61" s="34">
        <f>C62+C63+C64+C65+C67</f>
        <v>25897430</v>
      </c>
    </row>
    <row r="62" spans="1:4" ht="16.5" x14ac:dyDescent="0.25">
      <c r="A62" s="27" t="s">
        <v>37</v>
      </c>
      <c r="B62" s="1" t="s">
        <v>94</v>
      </c>
      <c r="C62" s="3">
        <v>3000000</v>
      </c>
      <c r="D62" s="1"/>
    </row>
    <row r="63" spans="1:4" ht="16.5" x14ac:dyDescent="0.25">
      <c r="A63" s="27" t="s">
        <v>39</v>
      </c>
      <c r="B63" s="1" t="s">
        <v>95</v>
      </c>
      <c r="C63" s="3">
        <v>3044800</v>
      </c>
      <c r="D63" s="1"/>
    </row>
    <row r="64" spans="1:4" ht="16.5" x14ac:dyDescent="0.25">
      <c r="A64" s="27" t="s">
        <v>102</v>
      </c>
      <c r="B64" s="1" t="s">
        <v>96</v>
      </c>
      <c r="C64" s="3">
        <v>730000</v>
      </c>
      <c r="D64" s="1"/>
    </row>
    <row r="65" spans="1:4" ht="16.5" x14ac:dyDescent="0.25">
      <c r="A65" s="27" t="s">
        <v>103</v>
      </c>
      <c r="B65" s="1" t="s">
        <v>97</v>
      </c>
      <c r="C65" s="3">
        <v>18878190</v>
      </c>
      <c r="D65" s="1"/>
    </row>
    <row r="66" spans="1:4" ht="16.5" x14ac:dyDescent="0.25">
      <c r="A66" s="27" t="s">
        <v>111</v>
      </c>
      <c r="B66" s="1" t="s">
        <v>113</v>
      </c>
      <c r="C66" s="31"/>
      <c r="D66" s="1"/>
    </row>
    <row r="67" spans="1:4" ht="16.5" x14ac:dyDescent="0.25">
      <c r="A67" s="27"/>
      <c r="B67" s="1" t="s">
        <v>112</v>
      </c>
      <c r="C67" s="3">
        <v>244440</v>
      </c>
      <c r="D67" s="1"/>
    </row>
    <row r="68" spans="1:4" ht="16.5" x14ac:dyDescent="0.25">
      <c r="A68" s="27"/>
      <c r="B68" s="1"/>
      <c r="C68" s="31"/>
      <c r="D68" s="1"/>
    </row>
    <row r="69" spans="1:4" ht="16.5" x14ac:dyDescent="0.25">
      <c r="A69" s="29" t="s">
        <v>104</v>
      </c>
      <c r="B69" s="32" t="s">
        <v>114</v>
      </c>
      <c r="C69" s="33"/>
      <c r="D69" s="5">
        <v>2513700</v>
      </c>
    </row>
    <row r="70" spans="1:4" ht="18" thickBot="1" x14ac:dyDescent="0.35">
      <c r="A70" s="35"/>
      <c r="B70" s="36" t="s">
        <v>98</v>
      </c>
      <c r="C70" s="35"/>
      <c r="D70" s="37">
        <f>D49+D55+D58+D61+D69</f>
        <v>92154178</v>
      </c>
    </row>
    <row r="71" spans="1:4" ht="15.75" thickTop="1" x14ac:dyDescent="0.25"/>
    <row r="75" spans="1:4" ht="17.25" x14ac:dyDescent="0.3">
      <c r="A75" s="2" t="s">
        <v>16</v>
      </c>
      <c r="B75" s="2" t="s">
        <v>115</v>
      </c>
      <c r="C75" s="38"/>
      <c r="D75" s="1"/>
    </row>
    <row r="76" spans="1:4" ht="16.5" x14ac:dyDescent="0.25">
      <c r="A76" s="4">
        <v>1</v>
      </c>
      <c r="B76" s="39" t="s">
        <v>116</v>
      </c>
      <c r="C76" s="5">
        <v>3806400</v>
      </c>
      <c r="D76" s="1"/>
    </row>
    <row r="77" spans="1:4" ht="16.5" x14ac:dyDescent="0.25">
      <c r="A77" s="4">
        <v>2</v>
      </c>
      <c r="B77" s="26" t="s">
        <v>117</v>
      </c>
      <c r="C77" s="5">
        <v>12911760</v>
      </c>
      <c r="D77" s="1"/>
    </row>
    <row r="78" spans="1:4" ht="17.25" x14ac:dyDescent="0.3">
      <c r="A78" s="40"/>
      <c r="B78" s="41" t="s">
        <v>118</v>
      </c>
      <c r="C78" s="40"/>
      <c r="D78" s="179">
        <v>16718160</v>
      </c>
    </row>
    <row r="79" spans="1:4" ht="18" thickBot="1" x14ac:dyDescent="0.35">
      <c r="A79" s="35"/>
      <c r="B79" s="36" t="s">
        <v>119</v>
      </c>
      <c r="C79" s="35"/>
      <c r="D79" s="180"/>
    </row>
    <row r="80" spans="1:4" ht="18" thickTop="1" x14ac:dyDescent="0.3">
      <c r="A80" s="25"/>
      <c r="B80" s="24"/>
      <c r="C80" s="25"/>
      <c r="D80" s="42"/>
    </row>
    <row r="81" spans="1:4" ht="17.25" x14ac:dyDescent="0.3">
      <c r="A81" s="25"/>
      <c r="B81" s="24"/>
      <c r="C81" s="25"/>
      <c r="D81" s="42"/>
    </row>
    <row r="82" spans="1:4" ht="17.25" x14ac:dyDescent="0.3">
      <c r="A82" s="25"/>
      <c r="B82" s="24"/>
      <c r="C82" s="25"/>
      <c r="D82" s="42"/>
    </row>
    <row r="83" spans="1:4" ht="16.5" x14ac:dyDescent="0.25">
      <c r="A83" s="1"/>
      <c r="B83" s="1"/>
      <c r="C83" s="1"/>
      <c r="D83" s="1"/>
    </row>
    <row r="84" spans="1:4" ht="17.25" x14ac:dyDescent="0.3">
      <c r="A84" s="2" t="s">
        <v>24</v>
      </c>
      <c r="B84" s="2" t="s">
        <v>120</v>
      </c>
      <c r="C84" s="2"/>
      <c r="D84" s="1"/>
    </row>
    <row r="85" spans="1:4" ht="16.5" x14ac:dyDescent="0.25">
      <c r="A85" s="4">
        <v>1</v>
      </c>
      <c r="B85" s="4" t="s">
        <v>121</v>
      </c>
      <c r="C85" s="5"/>
      <c r="D85" s="5">
        <v>61300000</v>
      </c>
    </row>
    <row r="86" spans="1:4" ht="16.5" x14ac:dyDescent="0.25">
      <c r="A86" s="27" t="s">
        <v>99</v>
      </c>
      <c r="B86" s="1" t="s">
        <v>122</v>
      </c>
      <c r="C86" s="3"/>
      <c r="D86" s="3">
        <v>2300000</v>
      </c>
    </row>
    <row r="87" spans="1:4" ht="16.5" x14ac:dyDescent="0.25">
      <c r="A87" s="27" t="s">
        <v>106</v>
      </c>
      <c r="B87" s="1" t="s">
        <v>123</v>
      </c>
      <c r="C87" s="3"/>
      <c r="D87" s="3">
        <v>59000000</v>
      </c>
    </row>
    <row r="88" spans="1:4" ht="16.5" x14ac:dyDescent="0.25">
      <c r="A88" s="27"/>
      <c r="B88" s="1"/>
      <c r="C88" s="3"/>
      <c r="D88" s="3"/>
    </row>
    <row r="89" spans="1:4" ht="16.5" x14ac:dyDescent="0.25">
      <c r="A89" s="43"/>
      <c r="B89" s="1"/>
      <c r="C89" s="3"/>
      <c r="D89" s="3"/>
    </row>
    <row r="90" spans="1:4" ht="16.5" x14ac:dyDescent="0.25">
      <c r="A90" s="29" t="s">
        <v>100</v>
      </c>
      <c r="B90" s="4" t="s">
        <v>124</v>
      </c>
      <c r="C90" s="3"/>
      <c r="D90" s="5">
        <v>45000000</v>
      </c>
    </row>
    <row r="91" spans="1:4" ht="16.5" x14ac:dyDescent="0.25">
      <c r="A91" s="27" t="s">
        <v>28</v>
      </c>
      <c r="B91" s="1" t="s">
        <v>125</v>
      </c>
      <c r="C91" s="3"/>
      <c r="D91" s="3">
        <v>45000000</v>
      </c>
    </row>
    <row r="92" spans="1:4" ht="16.5" x14ac:dyDescent="0.25">
      <c r="A92" s="27"/>
      <c r="B92" s="1"/>
      <c r="C92" s="3"/>
      <c r="D92" s="3"/>
    </row>
    <row r="93" spans="1:4" ht="16.5" x14ac:dyDescent="0.25">
      <c r="A93" s="29" t="s">
        <v>101</v>
      </c>
      <c r="B93" s="32" t="s">
        <v>126</v>
      </c>
      <c r="C93" s="5"/>
      <c r="D93" s="5">
        <v>7500000</v>
      </c>
    </row>
    <row r="94" spans="1:4" ht="16.5" x14ac:dyDescent="0.25">
      <c r="A94" s="29"/>
      <c r="B94" s="32"/>
      <c r="C94" s="5"/>
      <c r="D94" s="5"/>
    </row>
    <row r="95" spans="1:4" ht="16.5" x14ac:dyDescent="0.25">
      <c r="A95" s="27"/>
      <c r="B95" s="1"/>
      <c r="C95" s="3"/>
      <c r="D95" s="3"/>
    </row>
    <row r="96" spans="1:4" ht="16.5" x14ac:dyDescent="0.25">
      <c r="A96" s="29" t="s">
        <v>104</v>
      </c>
      <c r="B96" s="4" t="s">
        <v>127</v>
      </c>
      <c r="C96" s="3"/>
      <c r="D96" s="5">
        <v>40000</v>
      </c>
    </row>
    <row r="97" spans="1:4" ht="16.5" x14ac:dyDescent="0.25">
      <c r="A97" s="27" t="s">
        <v>42</v>
      </c>
      <c r="B97" s="1" t="s">
        <v>128</v>
      </c>
      <c r="C97" s="3">
        <v>40000</v>
      </c>
      <c r="D97" s="5"/>
    </row>
    <row r="98" spans="1:4" ht="16.5" x14ac:dyDescent="0.25">
      <c r="A98" s="27"/>
      <c r="B98" s="1"/>
      <c r="C98" s="3"/>
      <c r="D98" s="5"/>
    </row>
    <row r="99" spans="1:4" ht="16.5" x14ac:dyDescent="0.25">
      <c r="A99" s="4">
        <v>5</v>
      </c>
      <c r="B99" s="4" t="s">
        <v>137</v>
      </c>
      <c r="C99" s="1"/>
      <c r="D99" s="5">
        <v>100000</v>
      </c>
    </row>
    <row r="100" spans="1:4" ht="18" thickBot="1" x14ac:dyDescent="0.35">
      <c r="A100" s="36"/>
      <c r="B100" s="36" t="s">
        <v>129</v>
      </c>
      <c r="C100" s="44"/>
      <c r="D100" s="44">
        <f>D85+D90+D93+D97+D99+D96</f>
        <v>113940000</v>
      </c>
    </row>
    <row r="101" spans="1:4" ht="15.75" thickTop="1" x14ac:dyDescent="0.25"/>
    <row r="105" spans="1:4" ht="17.25" x14ac:dyDescent="0.3">
      <c r="A105" s="2" t="s">
        <v>56</v>
      </c>
      <c r="B105" s="2" t="s">
        <v>130</v>
      </c>
      <c r="C105" s="1"/>
      <c r="D105" s="1"/>
    </row>
    <row r="106" spans="1:4" ht="16.5" x14ac:dyDescent="0.25">
      <c r="A106" s="4">
        <v>1</v>
      </c>
      <c r="B106" s="4" t="s">
        <v>131</v>
      </c>
      <c r="C106" s="1"/>
      <c r="D106" s="34"/>
    </row>
    <row r="107" spans="1:4" ht="16.5" x14ac:dyDescent="0.25">
      <c r="A107" s="27" t="s">
        <v>99</v>
      </c>
      <c r="B107" s="1" t="s">
        <v>132</v>
      </c>
      <c r="C107" s="3"/>
      <c r="D107" s="5">
        <v>1600000</v>
      </c>
    </row>
    <row r="108" spans="1:4" ht="16.5" x14ac:dyDescent="0.25">
      <c r="A108" s="27" t="s">
        <v>106</v>
      </c>
      <c r="B108" s="1" t="s">
        <v>139</v>
      </c>
      <c r="C108" s="3"/>
      <c r="D108" s="5">
        <v>100000</v>
      </c>
    </row>
    <row r="109" spans="1:4" ht="16.5" x14ac:dyDescent="0.25">
      <c r="A109" s="17"/>
      <c r="B109" s="1"/>
      <c r="C109" s="1"/>
      <c r="D109" s="5"/>
    </row>
    <row r="110" spans="1:4" ht="16.5" x14ac:dyDescent="0.25">
      <c r="A110" s="29" t="s">
        <v>100</v>
      </c>
      <c r="B110" s="4" t="s">
        <v>133</v>
      </c>
      <c r="C110" s="3"/>
      <c r="D110" s="5">
        <v>700000</v>
      </c>
    </row>
    <row r="111" spans="1:4" ht="16.5" x14ac:dyDescent="0.25">
      <c r="A111" s="17"/>
      <c r="B111" s="1"/>
      <c r="C111" s="1"/>
      <c r="D111" s="5"/>
    </row>
    <row r="112" spans="1:4" ht="16.5" x14ac:dyDescent="0.25">
      <c r="A112" s="29" t="s">
        <v>101</v>
      </c>
      <c r="B112" s="4" t="s">
        <v>134</v>
      </c>
      <c r="C112" s="1"/>
      <c r="D112" s="5"/>
    </row>
    <row r="113" spans="1:4" ht="16.5" x14ac:dyDescent="0.25">
      <c r="A113" s="27" t="s">
        <v>37</v>
      </c>
      <c r="B113" s="38" t="s">
        <v>138</v>
      </c>
      <c r="C113" s="3"/>
      <c r="D113" s="5">
        <v>6157448</v>
      </c>
    </row>
    <row r="114" spans="1:4" ht="16.5" x14ac:dyDescent="0.25">
      <c r="A114" s="27" t="s">
        <v>39</v>
      </c>
      <c r="B114" s="1" t="s">
        <v>140</v>
      </c>
      <c r="C114" s="45"/>
      <c r="D114" s="5">
        <v>4000000</v>
      </c>
    </row>
    <row r="115" spans="1:4" ht="16.5" x14ac:dyDescent="0.25">
      <c r="A115" s="27" t="s">
        <v>102</v>
      </c>
      <c r="B115" s="1" t="s">
        <v>141</v>
      </c>
      <c r="C115" s="1"/>
      <c r="D115" s="5">
        <v>100000</v>
      </c>
    </row>
    <row r="116" spans="1:4" ht="16.5" x14ac:dyDescent="0.25">
      <c r="A116" s="27"/>
      <c r="B116" s="1"/>
      <c r="C116" s="1"/>
      <c r="D116" s="5"/>
    </row>
    <row r="117" spans="1:4" ht="16.5" x14ac:dyDescent="0.25">
      <c r="A117" s="29" t="s">
        <v>104</v>
      </c>
      <c r="B117" s="4" t="s">
        <v>135</v>
      </c>
      <c r="C117" s="1"/>
      <c r="D117" s="5">
        <v>2931510</v>
      </c>
    </row>
    <row r="118" spans="1:4" ht="18" thickBot="1" x14ac:dyDescent="0.35">
      <c r="A118" s="46"/>
      <c r="B118" s="47" t="s">
        <v>136</v>
      </c>
      <c r="C118" s="46"/>
      <c r="D118" s="48">
        <f>D107+D108+D110+D113+D114+D115+D117</f>
        <v>15588958</v>
      </c>
    </row>
    <row r="119" spans="1:4" ht="15.75" thickTop="1" x14ac:dyDescent="0.25"/>
    <row r="121" spans="1:4" ht="17.25" x14ac:dyDescent="0.3">
      <c r="A121" s="50" t="s">
        <v>142</v>
      </c>
      <c r="B121" s="2" t="s">
        <v>143</v>
      </c>
      <c r="C121" s="1"/>
      <c r="D121" s="5">
        <v>10000000</v>
      </c>
    </row>
    <row r="122" spans="1:4" ht="16.5" x14ac:dyDescent="0.25">
      <c r="A122" s="1">
        <v>1</v>
      </c>
      <c r="B122" s="1" t="s">
        <v>144</v>
      </c>
      <c r="C122" s="3">
        <v>10000000</v>
      </c>
      <c r="D122" s="1"/>
    </row>
    <row r="123" spans="1:4" ht="16.5" x14ac:dyDescent="0.25">
      <c r="A123" s="1"/>
      <c r="B123" s="1"/>
      <c r="C123" s="1"/>
      <c r="D123" s="1"/>
    </row>
    <row r="124" spans="1:4" ht="17.25" x14ac:dyDescent="0.3">
      <c r="A124" s="2" t="s">
        <v>81</v>
      </c>
      <c r="B124" s="2" t="s">
        <v>145</v>
      </c>
      <c r="C124" s="1"/>
      <c r="D124" s="1"/>
    </row>
    <row r="125" spans="1:4" ht="16.5" x14ac:dyDescent="0.25">
      <c r="A125" s="27" t="s">
        <v>146</v>
      </c>
      <c r="B125" s="51" t="s">
        <v>147</v>
      </c>
      <c r="C125" s="1"/>
      <c r="D125" s="154">
        <v>46747225</v>
      </c>
    </row>
    <row r="126" spans="1:4" ht="16.5" x14ac:dyDescent="0.25">
      <c r="A126" s="27" t="s">
        <v>100</v>
      </c>
      <c r="B126" s="1" t="s">
        <v>148</v>
      </c>
      <c r="C126" s="1"/>
      <c r="D126" s="3">
        <v>6292251</v>
      </c>
    </row>
    <row r="127" spans="1:4" ht="17.25" x14ac:dyDescent="0.3">
      <c r="A127" s="17"/>
      <c r="B127" s="2" t="s">
        <v>149</v>
      </c>
      <c r="C127" s="2"/>
      <c r="D127" s="52">
        <f>D125+D126</f>
        <v>53039476</v>
      </c>
    </row>
    <row r="128" spans="1:4" ht="16.5" x14ac:dyDescent="0.25">
      <c r="A128" s="17"/>
      <c r="B128" s="1"/>
      <c r="C128" s="1"/>
      <c r="D128" s="1"/>
    </row>
    <row r="129" spans="1:4" ht="16.5" x14ac:dyDescent="0.25">
      <c r="A129" s="17"/>
      <c r="B129" s="1"/>
      <c r="C129" s="1"/>
      <c r="D129" s="1"/>
    </row>
    <row r="130" spans="1:4" ht="16.5" x14ac:dyDescent="0.25">
      <c r="A130" s="17"/>
      <c r="B130" s="1"/>
      <c r="C130" s="1"/>
      <c r="D130" s="1"/>
    </row>
    <row r="131" spans="1:4" ht="17.25" x14ac:dyDescent="0.3">
      <c r="A131" s="17"/>
      <c r="B131" s="2"/>
      <c r="C131" s="1"/>
      <c r="D131" s="1"/>
    </row>
    <row r="132" spans="1:4" ht="18" thickBot="1" x14ac:dyDescent="0.35">
      <c r="A132" s="176" t="s">
        <v>150</v>
      </c>
      <c r="B132" s="176"/>
      <c r="C132" s="176"/>
      <c r="D132" s="53">
        <v>301440772</v>
      </c>
    </row>
    <row r="133" spans="1:4" ht="15.75" thickTop="1" x14ac:dyDescent="0.25"/>
    <row r="136" spans="1:4" ht="17.25" x14ac:dyDescent="0.3">
      <c r="A136" s="181" t="s">
        <v>151</v>
      </c>
      <c r="B136" s="181"/>
      <c r="C136" s="181"/>
      <c r="D136" s="181"/>
    </row>
    <row r="137" spans="1:4" ht="17.25" x14ac:dyDescent="0.3">
      <c r="A137" s="151"/>
      <c r="B137" s="151"/>
      <c r="C137" s="151"/>
      <c r="D137" s="151"/>
    </row>
    <row r="138" spans="1:4" ht="17.25" x14ac:dyDescent="0.3">
      <c r="A138" s="152" t="s">
        <v>64</v>
      </c>
      <c r="B138" s="90" t="s">
        <v>152</v>
      </c>
      <c r="C138" s="151"/>
      <c r="D138" s="153">
        <v>25690554</v>
      </c>
    </row>
    <row r="139" spans="1:4" ht="17.25" x14ac:dyDescent="0.3">
      <c r="A139" s="152"/>
      <c r="B139" s="151"/>
      <c r="C139" s="151"/>
      <c r="D139" s="153"/>
    </row>
    <row r="140" spans="1:4" ht="17.25" x14ac:dyDescent="0.3">
      <c r="A140" s="152" t="s">
        <v>16</v>
      </c>
      <c r="B140" s="90" t="s">
        <v>96</v>
      </c>
      <c r="C140" s="151"/>
      <c r="D140" s="153">
        <v>4802800</v>
      </c>
    </row>
    <row r="141" spans="1:4" ht="17.25" x14ac:dyDescent="0.3">
      <c r="A141" s="152"/>
      <c r="B141" s="151"/>
      <c r="C141" s="151"/>
      <c r="D141" s="153"/>
    </row>
    <row r="142" spans="1:4" ht="17.25" x14ac:dyDescent="0.3">
      <c r="A142" s="152" t="s">
        <v>24</v>
      </c>
      <c r="B142" s="90" t="s">
        <v>95</v>
      </c>
      <c r="C142" s="151"/>
      <c r="D142" s="153">
        <v>8736000</v>
      </c>
    </row>
    <row r="143" spans="1:4" ht="17.25" x14ac:dyDescent="0.3">
      <c r="A143" s="152"/>
      <c r="B143" s="151"/>
      <c r="C143" s="151"/>
      <c r="D143" s="153"/>
    </row>
    <row r="144" spans="1:4" ht="17.25" x14ac:dyDescent="0.3">
      <c r="A144" s="152" t="s">
        <v>56</v>
      </c>
      <c r="B144" s="90" t="s">
        <v>175</v>
      </c>
      <c r="C144" s="151"/>
      <c r="D144" s="153">
        <v>20442644</v>
      </c>
    </row>
    <row r="145" spans="1:4" ht="17.25" x14ac:dyDescent="0.3">
      <c r="A145" s="152"/>
      <c r="B145" s="151"/>
      <c r="C145" s="151"/>
      <c r="D145" s="153"/>
    </row>
    <row r="146" spans="1:4" ht="17.25" x14ac:dyDescent="0.3">
      <c r="A146" s="152" t="s">
        <v>142</v>
      </c>
      <c r="B146" s="90" t="s">
        <v>153</v>
      </c>
      <c r="C146" s="151"/>
      <c r="D146" s="153">
        <v>4284000</v>
      </c>
    </row>
    <row r="147" spans="1:4" ht="17.25" x14ac:dyDescent="0.3">
      <c r="A147" s="152"/>
      <c r="B147" s="90"/>
      <c r="C147" s="151"/>
      <c r="D147" s="153"/>
    </row>
    <row r="148" spans="1:4" ht="17.25" x14ac:dyDescent="0.3">
      <c r="A148" s="152" t="s">
        <v>81</v>
      </c>
      <c r="B148" s="90" t="s">
        <v>154</v>
      </c>
      <c r="C148" s="151"/>
      <c r="D148" s="153">
        <v>7945348</v>
      </c>
    </row>
    <row r="149" spans="1:4" ht="17.25" x14ac:dyDescent="0.3">
      <c r="A149" s="152"/>
      <c r="B149" s="90"/>
      <c r="C149" s="151"/>
      <c r="D149" s="153"/>
    </row>
    <row r="150" spans="1:4" ht="17.25" x14ac:dyDescent="0.3">
      <c r="A150" s="152" t="s">
        <v>83</v>
      </c>
      <c r="B150" s="90" t="s">
        <v>155</v>
      </c>
      <c r="C150" s="151"/>
      <c r="D150" s="153">
        <v>16737150</v>
      </c>
    </row>
    <row r="151" spans="1:4" ht="17.25" x14ac:dyDescent="0.3">
      <c r="A151" s="152"/>
      <c r="B151" s="90"/>
      <c r="C151" s="151"/>
      <c r="D151" s="153"/>
    </row>
    <row r="152" spans="1:4" ht="17.25" x14ac:dyDescent="0.3">
      <c r="A152" s="152" t="s">
        <v>85</v>
      </c>
      <c r="B152" s="90" t="s">
        <v>156</v>
      </c>
      <c r="C152" s="151"/>
      <c r="D152" s="153">
        <v>16289694</v>
      </c>
    </row>
    <row r="153" spans="1:4" ht="17.25" x14ac:dyDescent="0.3">
      <c r="A153" s="152"/>
      <c r="B153" s="90"/>
      <c r="C153" s="151"/>
      <c r="D153" s="153"/>
    </row>
    <row r="154" spans="1:4" ht="17.25" x14ac:dyDescent="0.3">
      <c r="A154" s="152" t="s">
        <v>157</v>
      </c>
      <c r="B154" s="90" t="s">
        <v>158</v>
      </c>
      <c r="C154" s="151"/>
      <c r="D154" s="153">
        <v>10680000</v>
      </c>
    </row>
    <row r="155" spans="1:4" ht="17.25" x14ac:dyDescent="0.3">
      <c r="A155" s="152"/>
      <c r="B155" s="90"/>
      <c r="C155" s="151"/>
      <c r="D155" s="153"/>
    </row>
    <row r="156" spans="1:4" ht="17.25" x14ac:dyDescent="0.3">
      <c r="A156" s="152" t="s">
        <v>159</v>
      </c>
      <c r="B156" s="90" t="s">
        <v>160</v>
      </c>
      <c r="C156" s="151"/>
      <c r="D156" s="153">
        <v>7000000</v>
      </c>
    </row>
    <row r="157" spans="1:4" ht="17.25" x14ac:dyDescent="0.3">
      <c r="A157" s="152"/>
      <c r="B157" s="90"/>
      <c r="C157" s="151"/>
      <c r="D157" s="153"/>
    </row>
    <row r="158" spans="1:4" ht="17.25" x14ac:dyDescent="0.3">
      <c r="A158" s="152" t="s">
        <v>161</v>
      </c>
      <c r="B158" s="90" t="s">
        <v>162</v>
      </c>
      <c r="C158" s="151"/>
      <c r="D158" s="153">
        <v>3784000</v>
      </c>
    </row>
    <row r="159" spans="1:4" ht="17.25" x14ac:dyDescent="0.3">
      <c r="A159" s="152"/>
      <c r="B159" s="90"/>
      <c r="C159" s="151"/>
      <c r="D159" s="153"/>
    </row>
    <row r="160" spans="1:4" ht="17.25" x14ac:dyDescent="0.3">
      <c r="A160" s="152" t="s">
        <v>163</v>
      </c>
      <c r="B160" s="90" t="s">
        <v>164</v>
      </c>
      <c r="C160" s="151"/>
      <c r="D160" s="153">
        <v>31480000</v>
      </c>
    </row>
    <row r="161" spans="1:4" ht="17.25" x14ac:dyDescent="0.3">
      <c r="A161" s="152"/>
      <c r="B161" s="90"/>
      <c r="C161" s="151"/>
      <c r="D161" s="153"/>
    </row>
    <row r="162" spans="1:4" ht="17.25" x14ac:dyDescent="0.3">
      <c r="A162" s="152" t="s">
        <v>165</v>
      </c>
      <c r="B162" s="90" t="s">
        <v>166</v>
      </c>
      <c r="C162" s="151"/>
      <c r="D162" s="153">
        <v>4100449</v>
      </c>
    </row>
    <row r="163" spans="1:4" ht="17.25" x14ac:dyDescent="0.3">
      <c r="A163" s="152"/>
      <c r="B163" s="90"/>
      <c r="C163" s="151"/>
      <c r="D163" s="153"/>
    </row>
    <row r="164" spans="1:4" ht="17.25" x14ac:dyDescent="0.3">
      <c r="A164" s="152" t="s">
        <v>167</v>
      </c>
      <c r="B164" s="90" t="s">
        <v>168</v>
      </c>
      <c r="C164" s="151"/>
      <c r="D164" s="153">
        <v>1270000</v>
      </c>
    </row>
    <row r="165" spans="1:4" ht="17.25" x14ac:dyDescent="0.3">
      <c r="A165" s="152"/>
      <c r="B165" s="90"/>
      <c r="C165" s="151"/>
      <c r="D165" s="153"/>
    </row>
    <row r="166" spans="1:4" ht="17.25" x14ac:dyDescent="0.3">
      <c r="A166" s="152" t="s">
        <v>169</v>
      </c>
      <c r="B166" s="90" t="s">
        <v>170</v>
      </c>
      <c r="C166" s="151"/>
      <c r="D166" s="153">
        <v>2500000</v>
      </c>
    </row>
    <row r="167" spans="1:4" ht="17.25" x14ac:dyDescent="0.3">
      <c r="A167" s="152"/>
      <c r="B167" s="90"/>
      <c r="C167" s="151"/>
      <c r="D167" s="153"/>
    </row>
    <row r="168" spans="1:4" ht="17.25" x14ac:dyDescent="0.3">
      <c r="A168" s="152" t="s">
        <v>171</v>
      </c>
      <c r="B168" s="90" t="s">
        <v>172</v>
      </c>
      <c r="C168" s="151"/>
      <c r="D168" s="153">
        <v>135698133</v>
      </c>
    </row>
    <row r="169" spans="1:4" ht="17.25" x14ac:dyDescent="0.3">
      <c r="A169" s="152"/>
      <c r="B169" s="90"/>
      <c r="C169" s="151"/>
      <c r="D169" s="153"/>
    </row>
    <row r="170" spans="1:4" ht="17.25" x14ac:dyDescent="0.3">
      <c r="A170" s="152" t="s">
        <v>173</v>
      </c>
      <c r="B170" s="90" t="s">
        <v>174</v>
      </c>
      <c r="C170" s="151"/>
      <c r="D170" s="153">
        <f>SUM(D138:D169)</f>
        <v>301440772</v>
      </c>
    </row>
    <row r="181" spans="1:6" ht="17.25" x14ac:dyDescent="0.3">
      <c r="A181" s="177" t="s">
        <v>176</v>
      </c>
      <c r="B181" s="177"/>
      <c r="C181" s="177"/>
      <c r="D181" s="177"/>
    </row>
    <row r="182" spans="1:6" ht="16.5" x14ac:dyDescent="0.25">
      <c r="A182" s="1"/>
      <c r="B182" s="1"/>
      <c r="C182" s="1"/>
      <c r="D182" s="1"/>
    </row>
    <row r="183" spans="1:6" ht="17.25" x14ac:dyDescent="0.3">
      <c r="A183" s="54" t="s">
        <v>64</v>
      </c>
      <c r="B183" s="2" t="s">
        <v>177</v>
      </c>
      <c r="C183" s="1"/>
      <c r="D183" s="1"/>
    </row>
    <row r="184" spans="1:6" ht="17.25" x14ac:dyDescent="0.3">
      <c r="A184" s="54" t="s">
        <v>178</v>
      </c>
      <c r="B184" s="55" t="s">
        <v>179</v>
      </c>
      <c r="C184" s="1"/>
      <c r="D184" s="1"/>
    </row>
    <row r="185" spans="1:6" ht="16.5" x14ac:dyDescent="0.25">
      <c r="A185" s="4">
        <v>1</v>
      </c>
      <c r="B185" s="4" t="s">
        <v>6</v>
      </c>
      <c r="C185" s="4"/>
      <c r="D185" s="5">
        <v>148500</v>
      </c>
    </row>
    <row r="186" spans="1:6" ht="16.5" x14ac:dyDescent="0.25">
      <c r="A186" s="1"/>
      <c r="B186" s="1" t="s">
        <v>180</v>
      </c>
      <c r="C186" s="1"/>
      <c r="D186" s="3"/>
    </row>
    <row r="187" spans="1:6" ht="16.5" x14ac:dyDescent="0.25">
      <c r="A187" s="4">
        <v>2</v>
      </c>
      <c r="B187" s="4" t="s">
        <v>10</v>
      </c>
      <c r="C187" s="1"/>
      <c r="D187" s="5">
        <v>12000</v>
      </c>
    </row>
    <row r="188" spans="1:6" ht="16.5" x14ac:dyDescent="0.25">
      <c r="A188" s="1"/>
      <c r="B188" s="1" t="s">
        <v>181</v>
      </c>
      <c r="C188" s="1"/>
      <c r="D188" s="3"/>
    </row>
    <row r="189" spans="1:6" ht="16.5" x14ac:dyDescent="0.25">
      <c r="A189" s="4">
        <v>3</v>
      </c>
      <c r="B189" s="4" t="s">
        <v>12</v>
      </c>
      <c r="C189" s="1"/>
      <c r="D189" s="5">
        <v>705000</v>
      </c>
      <c r="E189" s="67"/>
      <c r="F189" s="67"/>
    </row>
    <row r="190" spans="1:6" ht="16.5" x14ac:dyDescent="0.25">
      <c r="A190" s="4">
        <v>4</v>
      </c>
      <c r="B190" s="4" t="s">
        <v>182</v>
      </c>
      <c r="C190" s="1"/>
      <c r="D190" s="5">
        <v>11541520</v>
      </c>
    </row>
    <row r="191" spans="1:6" ht="16.5" x14ac:dyDescent="0.25">
      <c r="A191" s="56" t="s">
        <v>42</v>
      </c>
      <c r="B191" s="1" t="s">
        <v>206</v>
      </c>
      <c r="C191" s="3">
        <v>6580800</v>
      </c>
      <c r="D191" s="3"/>
    </row>
    <row r="192" spans="1:6" ht="16.5" x14ac:dyDescent="0.25">
      <c r="A192" s="56" t="s">
        <v>44</v>
      </c>
      <c r="B192" s="1" t="s">
        <v>207</v>
      </c>
      <c r="C192" s="3">
        <v>987120</v>
      </c>
      <c r="D192" s="3"/>
    </row>
    <row r="193" spans="1:6" ht="16.5" x14ac:dyDescent="0.25">
      <c r="A193" s="56" t="s">
        <v>46</v>
      </c>
      <c r="B193" s="1" t="s">
        <v>183</v>
      </c>
      <c r="C193" s="3">
        <f>100000*12</f>
        <v>1200000</v>
      </c>
      <c r="D193" s="3"/>
    </row>
    <row r="194" spans="1:6" ht="16.5" x14ac:dyDescent="0.25">
      <c r="A194" s="56" t="s">
        <v>184</v>
      </c>
      <c r="B194" s="1" t="s">
        <v>185</v>
      </c>
      <c r="C194" s="3">
        <f>15000*12</f>
        <v>180000</v>
      </c>
      <c r="D194" s="3"/>
    </row>
    <row r="195" spans="1:6" ht="16.5" x14ac:dyDescent="0.25">
      <c r="A195" s="56" t="s">
        <v>186</v>
      </c>
      <c r="B195" s="1" t="s">
        <v>187</v>
      </c>
      <c r="C195" s="3">
        <v>2330500</v>
      </c>
      <c r="D195" s="3"/>
    </row>
    <row r="196" spans="1:6" ht="16.5" x14ac:dyDescent="0.25">
      <c r="A196" s="56" t="s">
        <v>188</v>
      </c>
      <c r="B196" s="1" t="s">
        <v>189</v>
      </c>
      <c r="C196" s="3">
        <v>263100</v>
      </c>
      <c r="D196" s="3"/>
      <c r="F196" s="23"/>
    </row>
    <row r="197" spans="1:6" ht="16.5" x14ac:dyDescent="0.25">
      <c r="A197" s="1">
        <v>5</v>
      </c>
      <c r="B197" s="4" t="s">
        <v>190</v>
      </c>
      <c r="C197" s="5"/>
      <c r="D197" s="5">
        <v>600000</v>
      </c>
    </row>
    <row r="198" spans="1:6" ht="16.5" x14ac:dyDescent="0.25">
      <c r="A198" s="4">
        <v>6</v>
      </c>
      <c r="B198" s="4" t="s">
        <v>13</v>
      </c>
      <c r="C198" s="5"/>
      <c r="D198" s="5">
        <v>150000</v>
      </c>
    </row>
    <row r="199" spans="1:6" ht="17.25" x14ac:dyDescent="0.3">
      <c r="A199" s="25"/>
      <c r="B199" s="24" t="s">
        <v>15</v>
      </c>
      <c r="C199" s="57"/>
      <c r="D199" s="58">
        <f>D185+D187+D189+D190+D197+D198</f>
        <v>13157020</v>
      </c>
    </row>
    <row r="200" spans="1:6" ht="16.5" x14ac:dyDescent="0.25">
      <c r="A200" s="1"/>
      <c r="B200" s="1"/>
      <c r="C200" s="3"/>
      <c r="D200" s="3"/>
    </row>
    <row r="201" spans="1:6" ht="17.25" x14ac:dyDescent="0.3">
      <c r="A201" s="54" t="s">
        <v>191</v>
      </c>
      <c r="B201" s="55" t="s">
        <v>192</v>
      </c>
      <c r="C201" s="59"/>
      <c r="D201" s="59"/>
    </row>
    <row r="202" spans="1:6" ht="16.5" x14ac:dyDescent="0.25">
      <c r="A202" s="1"/>
      <c r="B202" s="55" t="s">
        <v>193</v>
      </c>
      <c r="C202" s="60"/>
      <c r="D202" s="60"/>
    </row>
    <row r="203" spans="1:6" ht="16.5" x14ac:dyDescent="0.25">
      <c r="A203" s="4">
        <v>1</v>
      </c>
      <c r="B203" s="1" t="s">
        <v>194</v>
      </c>
      <c r="C203" s="61"/>
      <c r="D203" s="3">
        <v>2539134</v>
      </c>
    </row>
    <row r="204" spans="1:6" ht="16.5" x14ac:dyDescent="0.25">
      <c r="A204" s="4">
        <v>2</v>
      </c>
      <c r="B204" s="1" t="s">
        <v>21</v>
      </c>
      <c r="C204" s="61"/>
      <c r="D204" s="3">
        <v>91200</v>
      </c>
    </row>
    <row r="205" spans="1:6" ht="16.5" x14ac:dyDescent="0.25">
      <c r="A205" s="4">
        <v>3</v>
      </c>
      <c r="B205" s="1" t="s">
        <v>20</v>
      </c>
      <c r="C205" s="61"/>
      <c r="D205" s="3">
        <v>20000</v>
      </c>
    </row>
    <row r="206" spans="1:6" ht="16.5" x14ac:dyDescent="0.25">
      <c r="A206" s="4">
        <v>4</v>
      </c>
      <c r="B206" s="1" t="s">
        <v>195</v>
      </c>
      <c r="C206" s="61"/>
      <c r="D206" s="3">
        <v>104200</v>
      </c>
    </row>
    <row r="207" spans="1:6" ht="16.5" x14ac:dyDescent="0.25">
      <c r="A207" s="25"/>
      <c r="B207" s="62" t="s">
        <v>196</v>
      </c>
      <c r="C207" s="63"/>
      <c r="D207" s="162">
        <f>D203+D204+D205+D206</f>
        <v>2754534</v>
      </c>
    </row>
    <row r="208" spans="1:6" ht="16.5" x14ac:dyDescent="0.25">
      <c r="A208" s="25"/>
      <c r="B208" s="62" t="s">
        <v>197</v>
      </c>
      <c r="C208" s="64"/>
      <c r="D208" s="162"/>
    </row>
    <row r="209" spans="1:5" ht="16.5" x14ac:dyDescent="0.25">
      <c r="A209" s="1"/>
      <c r="B209" s="1"/>
      <c r="C209" s="1"/>
      <c r="D209" s="3"/>
    </row>
    <row r="210" spans="1:5" ht="16.5" x14ac:dyDescent="0.25">
      <c r="A210" s="1"/>
      <c r="B210" s="1"/>
      <c r="C210" s="1"/>
      <c r="D210" s="1"/>
    </row>
    <row r="211" spans="1:5" ht="17.25" x14ac:dyDescent="0.3">
      <c r="A211" s="54" t="s">
        <v>198</v>
      </c>
      <c r="B211" s="55" t="s">
        <v>25</v>
      </c>
      <c r="C211" s="1"/>
      <c r="D211" s="1"/>
    </row>
    <row r="212" spans="1:5" ht="16.5" x14ac:dyDescent="0.25">
      <c r="A212" s="4">
        <v>1</v>
      </c>
      <c r="B212" s="1" t="s">
        <v>199</v>
      </c>
      <c r="C212" s="1"/>
      <c r="D212" s="3">
        <v>200000</v>
      </c>
    </row>
    <row r="213" spans="1:5" ht="16.5" x14ac:dyDescent="0.25">
      <c r="A213" s="29" t="s">
        <v>100</v>
      </c>
      <c r="B213" s="1" t="s">
        <v>27</v>
      </c>
      <c r="C213" s="1"/>
      <c r="D213" s="3">
        <v>1300000</v>
      </c>
      <c r="E213" s="67"/>
    </row>
    <row r="214" spans="1:5" ht="16.5" x14ac:dyDescent="0.25">
      <c r="A214" s="29" t="s">
        <v>101</v>
      </c>
      <c r="B214" s="1" t="s">
        <v>38</v>
      </c>
      <c r="C214" s="1"/>
      <c r="D214" s="3">
        <v>300000</v>
      </c>
    </row>
    <row r="215" spans="1:5" ht="16.5" x14ac:dyDescent="0.25">
      <c r="A215" s="29" t="s">
        <v>104</v>
      </c>
      <c r="B215" s="1" t="s">
        <v>200</v>
      </c>
      <c r="C215" s="1"/>
      <c r="D215" s="3">
        <v>100000</v>
      </c>
    </row>
    <row r="216" spans="1:5" ht="16.5" x14ac:dyDescent="0.25">
      <c r="A216" s="4">
        <v>5</v>
      </c>
      <c r="B216" s="1" t="s">
        <v>201</v>
      </c>
      <c r="C216" s="1"/>
      <c r="D216" s="3">
        <v>200000</v>
      </c>
    </row>
    <row r="217" spans="1:5" ht="16.5" x14ac:dyDescent="0.25">
      <c r="A217" s="4">
        <v>6</v>
      </c>
      <c r="B217" s="1" t="s">
        <v>202</v>
      </c>
      <c r="C217" s="1"/>
      <c r="D217" s="3">
        <v>100000</v>
      </c>
    </row>
    <row r="218" spans="1:5" ht="16.5" x14ac:dyDescent="0.25">
      <c r="A218" s="4">
        <v>7</v>
      </c>
      <c r="B218" s="1" t="s">
        <v>203</v>
      </c>
      <c r="C218" s="1"/>
      <c r="D218" s="3">
        <v>300000</v>
      </c>
    </row>
    <row r="219" spans="1:5" ht="16.5" x14ac:dyDescent="0.25">
      <c r="A219" s="4">
        <v>8</v>
      </c>
      <c r="B219" s="1" t="s">
        <v>49</v>
      </c>
      <c r="C219" s="1"/>
      <c r="D219" s="3">
        <v>4700000</v>
      </c>
    </row>
    <row r="220" spans="1:5" ht="16.5" x14ac:dyDescent="0.25">
      <c r="A220" s="4"/>
      <c r="B220" s="1" t="s">
        <v>413</v>
      </c>
      <c r="C220" s="1"/>
      <c r="D220" s="3"/>
    </row>
    <row r="221" spans="1:5" ht="16.5" x14ac:dyDescent="0.25">
      <c r="A221" s="4">
        <v>9</v>
      </c>
      <c r="B221" s="1" t="s">
        <v>50</v>
      </c>
      <c r="C221" s="1"/>
      <c r="D221" s="3">
        <v>500000</v>
      </c>
    </row>
    <row r="222" spans="1:5" ht="16.5" x14ac:dyDescent="0.25">
      <c r="A222" s="4">
        <v>10</v>
      </c>
      <c r="B222" s="1" t="s">
        <v>204</v>
      </c>
      <c r="C222" s="1"/>
      <c r="D222" s="3">
        <f>(D212+D213+D214+D215+D216+D217+D218+D219+D221)*27%</f>
        <v>2079000.0000000002</v>
      </c>
    </row>
    <row r="223" spans="1:5" ht="17.25" x14ac:dyDescent="0.3">
      <c r="A223" s="1"/>
      <c r="B223" s="24" t="s">
        <v>55</v>
      </c>
      <c r="C223" s="24"/>
      <c r="D223" s="65">
        <f>D212+D213+D214+D215+D216+D217+D218+D219+D221+D222</f>
        <v>9779000</v>
      </c>
    </row>
    <row r="224" spans="1:5" ht="16.5" x14ac:dyDescent="0.25">
      <c r="A224" s="25"/>
    </row>
    <row r="225" spans="1:4" ht="18" thickBot="1" x14ac:dyDescent="0.35">
      <c r="A225" s="161" t="s">
        <v>205</v>
      </c>
      <c r="B225" s="161"/>
      <c r="C225" s="161"/>
      <c r="D225" s="66">
        <f>D223+D207+D199</f>
        <v>25690554</v>
      </c>
    </row>
    <row r="226" spans="1:4" ht="18" thickTop="1" x14ac:dyDescent="0.3">
      <c r="A226" s="54" t="s">
        <v>16</v>
      </c>
      <c r="B226" s="2" t="s">
        <v>208</v>
      </c>
      <c r="C226" s="1"/>
      <c r="D226" s="1"/>
    </row>
    <row r="227" spans="1:4" ht="17.25" x14ac:dyDescent="0.3">
      <c r="A227" s="54" t="s">
        <v>178</v>
      </c>
      <c r="B227" s="55" t="s">
        <v>3</v>
      </c>
      <c r="C227" s="1"/>
      <c r="D227" s="1"/>
    </row>
    <row r="228" spans="1:4" ht="16.5" x14ac:dyDescent="0.25">
      <c r="A228" s="4">
        <v>1</v>
      </c>
      <c r="B228" s="4" t="s">
        <v>4</v>
      </c>
      <c r="C228" s="4"/>
      <c r="D228" s="34">
        <v>1935000</v>
      </c>
    </row>
    <row r="229" spans="1:4" ht="16.5" x14ac:dyDescent="0.25">
      <c r="A229" s="1"/>
      <c r="B229" s="1" t="s">
        <v>316</v>
      </c>
      <c r="C229" s="3">
        <v>1935000</v>
      </c>
      <c r="D229" s="3"/>
    </row>
    <row r="230" spans="1:4" ht="16.5" x14ac:dyDescent="0.25">
      <c r="A230" s="1"/>
      <c r="B230" s="1"/>
      <c r="C230" s="3"/>
      <c r="D230" s="3"/>
    </row>
    <row r="231" spans="1:4" ht="16.5" x14ac:dyDescent="0.25">
      <c r="A231" s="4">
        <v>2</v>
      </c>
      <c r="B231" s="4" t="s">
        <v>209</v>
      </c>
      <c r="C231" s="5"/>
      <c r="D231" s="5">
        <v>207500</v>
      </c>
    </row>
    <row r="232" spans="1:4" ht="16.5" x14ac:dyDescent="0.25">
      <c r="A232" s="1"/>
      <c r="B232" s="1" t="s">
        <v>210</v>
      </c>
      <c r="C232" s="3">
        <v>148500</v>
      </c>
      <c r="D232" s="3"/>
    </row>
    <row r="233" spans="1:4" ht="16.5" x14ac:dyDescent="0.25">
      <c r="A233" s="1"/>
      <c r="B233" s="1" t="s">
        <v>211</v>
      </c>
      <c r="C233" s="3">
        <v>59000</v>
      </c>
      <c r="D233" s="3"/>
    </row>
    <row r="234" spans="1:4" ht="16.5" x14ac:dyDescent="0.25">
      <c r="A234" s="4">
        <v>3</v>
      </c>
      <c r="B234" s="4" t="s">
        <v>212</v>
      </c>
      <c r="C234" s="3"/>
      <c r="D234" s="5">
        <v>12000</v>
      </c>
    </row>
    <row r="235" spans="1:4" ht="16.5" x14ac:dyDescent="0.25">
      <c r="A235" s="1"/>
      <c r="B235" s="1" t="s">
        <v>213</v>
      </c>
      <c r="C235" s="3"/>
      <c r="D235" s="3"/>
    </row>
    <row r="236" spans="1:4" ht="16.5" x14ac:dyDescent="0.25">
      <c r="A236" s="4">
        <v>4</v>
      </c>
      <c r="B236" s="4" t="s">
        <v>214</v>
      </c>
      <c r="C236" s="5"/>
      <c r="D236" s="178">
        <v>295600</v>
      </c>
    </row>
    <row r="237" spans="1:4" ht="16.5" x14ac:dyDescent="0.25">
      <c r="A237" s="4"/>
      <c r="B237" s="4" t="s">
        <v>215</v>
      </c>
      <c r="C237" s="5"/>
      <c r="D237" s="178"/>
    </row>
    <row r="238" spans="1:4" ht="16.5" x14ac:dyDescent="0.25">
      <c r="A238" s="1"/>
      <c r="B238" s="1" t="s">
        <v>216</v>
      </c>
      <c r="C238" s="3">
        <v>295600</v>
      </c>
      <c r="D238" s="3"/>
    </row>
    <row r="239" spans="1:4" ht="17.25" x14ac:dyDescent="0.3">
      <c r="A239" s="25"/>
      <c r="B239" s="182" t="s">
        <v>15</v>
      </c>
      <c r="C239" s="182"/>
      <c r="D239" s="68">
        <f>D228+D231+D234+D236</f>
        <v>2450100</v>
      </c>
    </row>
    <row r="240" spans="1:4" ht="17.25" x14ac:dyDescent="0.3">
      <c r="A240" s="1"/>
      <c r="B240" s="69"/>
      <c r="C240" s="69"/>
      <c r="D240" s="68"/>
    </row>
    <row r="241" spans="1:4" ht="16.5" x14ac:dyDescent="0.25">
      <c r="A241" s="1"/>
      <c r="B241" s="1"/>
      <c r="C241" s="3"/>
      <c r="D241" s="3"/>
    </row>
    <row r="242" spans="1:4" ht="17.25" x14ac:dyDescent="0.3">
      <c r="A242" s="54" t="s">
        <v>191</v>
      </c>
      <c r="B242" s="55" t="s">
        <v>192</v>
      </c>
      <c r="C242" s="59"/>
      <c r="D242" s="59"/>
    </row>
    <row r="243" spans="1:4" ht="16.5" x14ac:dyDescent="0.25">
      <c r="A243" s="1"/>
      <c r="B243" s="55" t="s">
        <v>193</v>
      </c>
      <c r="C243" s="60"/>
      <c r="D243" s="60"/>
    </row>
    <row r="244" spans="1:4" ht="16.5" x14ac:dyDescent="0.25">
      <c r="A244" s="4">
        <v>1</v>
      </c>
      <c r="B244" s="1" t="s">
        <v>194</v>
      </c>
      <c r="C244" s="3"/>
      <c r="D244" s="3">
        <v>425700</v>
      </c>
    </row>
    <row r="245" spans="1:4" ht="16.5" x14ac:dyDescent="0.25">
      <c r="A245" s="4">
        <v>2</v>
      </c>
      <c r="B245" s="1" t="s">
        <v>21</v>
      </c>
      <c r="C245" s="3"/>
      <c r="D245" s="3">
        <v>34900</v>
      </c>
    </row>
    <row r="246" spans="1:4" ht="16.5" x14ac:dyDescent="0.25">
      <c r="A246" s="4">
        <v>3</v>
      </c>
      <c r="B246" s="1" t="s">
        <v>20</v>
      </c>
      <c r="C246" s="3"/>
      <c r="D246" s="3">
        <v>20000</v>
      </c>
    </row>
    <row r="247" spans="1:4" ht="16.5" x14ac:dyDescent="0.25">
      <c r="A247" s="4">
        <v>4</v>
      </c>
      <c r="B247" s="1" t="s">
        <v>217</v>
      </c>
      <c r="C247" s="3"/>
      <c r="D247" s="3">
        <v>39900</v>
      </c>
    </row>
    <row r="248" spans="1:4" ht="16.5" x14ac:dyDescent="0.25">
      <c r="A248" s="25"/>
      <c r="B248" s="62" t="s">
        <v>196</v>
      </c>
      <c r="C248" s="63"/>
      <c r="D248" s="162">
        <f>D244+D245+D246+D247</f>
        <v>520500</v>
      </c>
    </row>
    <row r="249" spans="1:4" ht="16.5" x14ac:dyDescent="0.25">
      <c r="A249" s="25"/>
      <c r="B249" s="62" t="s">
        <v>197</v>
      </c>
      <c r="C249" s="64"/>
      <c r="D249" s="162"/>
    </row>
    <row r="250" spans="1:4" ht="16.5" x14ac:dyDescent="0.25">
      <c r="A250" s="1"/>
      <c r="B250" s="1"/>
      <c r="C250" s="3"/>
      <c r="D250" s="3"/>
    </row>
    <row r="251" spans="1:4" ht="16.5" x14ac:dyDescent="0.25">
      <c r="A251" s="1"/>
      <c r="B251" s="1"/>
      <c r="C251" s="3"/>
      <c r="D251" s="3"/>
    </row>
    <row r="252" spans="1:4" ht="17.25" x14ac:dyDescent="0.3">
      <c r="A252" s="54" t="s">
        <v>198</v>
      </c>
      <c r="B252" s="55" t="s">
        <v>25</v>
      </c>
      <c r="C252" s="3"/>
      <c r="D252" s="3"/>
    </row>
    <row r="253" spans="1:4" ht="16.5" x14ac:dyDescent="0.25">
      <c r="A253" s="4">
        <v>1</v>
      </c>
      <c r="B253" s="4" t="s">
        <v>26</v>
      </c>
      <c r="C253" s="5"/>
      <c r="D253" s="5">
        <v>50000</v>
      </c>
    </row>
    <row r="254" spans="1:4" ht="16.5" x14ac:dyDescent="0.25">
      <c r="A254" s="4">
        <v>2</v>
      </c>
      <c r="B254" s="4" t="s">
        <v>27</v>
      </c>
      <c r="C254" s="5"/>
      <c r="D254" s="5">
        <v>300000</v>
      </c>
    </row>
    <row r="255" spans="1:4" ht="16.5" x14ac:dyDescent="0.25">
      <c r="A255" s="4">
        <v>3</v>
      </c>
      <c r="B255" s="4" t="s">
        <v>456</v>
      </c>
      <c r="C255" s="5"/>
      <c r="D255" s="5">
        <v>100000</v>
      </c>
    </row>
    <row r="256" spans="1:4" ht="16.5" x14ac:dyDescent="0.25">
      <c r="A256" s="4">
        <v>4</v>
      </c>
      <c r="B256" s="4" t="s">
        <v>41</v>
      </c>
      <c r="C256" s="5"/>
      <c r="D256" s="5">
        <f>C257+C258+C259</f>
        <v>400000</v>
      </c>
    </row>
    <row r="257" spans="1:4" ht="16.5" x14ac:dyDescent="0.25">
      <c r="A257" s="27" t="s">
        <v>42</v>
      </c>
      <c r="B257" s="1" t="s">
        <v>43</v>
      </c>
      <c r="C257" s="3">
        <v>100000</v>
      </c>
      <c r="D257" s="3"/>
    </row>
    <row r="258" spans="1:4" ht="16.5" x14ac:dyDescent="0.25">
      <c r="A258" s="27" t="s">
        <v>44</v>
      </c>
      <c r="B258" s="1" t="s">
        <v>218</v>
      </c>
      <c r="C258" s="3">
        <v>50000</v>
      </c>
      <c r="D258" s="3"/>
    </row>
    <row r="259" spans="1:4" ht="16.5" x14ac:dyDescent="0.25">
      <c r="A259" s="27" t="s">
        <v>46</v>
      </c>
      <c r="B259" s="1" t="s">
        <v>47</v>
      </c>
      <c r="C259" s="3">
        <v>250000</v>
      </c>
      <c r="D259" s="3"/>
    </row>
    <row r="260" spans="1:4" ht="16.5" x14ac:dyDescent="0.25">
      <c r="A260" s="29" t="s">
        <v>219</v>
      </c>
      <c r="B260" s="4" t="s">
        <v>201</v>
      </c>
      <c r="C260" s="5"/>
      <c r="D260" s="5">
        <v>300000</v>
      </c>
    </row>
    <row r="261" spans="1:4" ht="16.5" x14ac:dyDescent="0.25">
      <c r="A261" s="29" t="s">
        <v>220</v>
      </c>
      <c r="B261" s="4" t="s">
        <v>49</v>
      </c>
      <c r="C261" s="5"/>
      <c r="D261" s="5">
        <v>10000</v>
      </c>
    </row>
    <row r="262" spans="1:4" ht="16.5" x14ac:dyDescent="0.25">
      <c r="A262" s="29" t="s">
        <v>221</v>
      </c>
      <c r="B262" s="4" t="s">
        <v>222</v>
      </c>
      <c r="C262" s="5"/>
      <c r="D262" s="5">
        <v>100000</v>
      </c>
    </row>
    <row r="263" spans="1:4" ht="16.5" x14ac:dyDescent="0.25">
      <c r="A263" s="29" t="s">
        <v>223</v>
      </c>
      <c r="B263" s="4" t="s">
        <v>204</v>
      </c>
      <c r="C263" s="70"/>
      <c r="D263" s="5">
        <v>340200</v>
      </c>
    </row>
    <row r="264" spans="1:4" ht="17.25" x14ac:dyDescent="0.3">
      <c r="A264" s="71"/>
      <c r="B264" s="182" t="s">
        <v>55</v>
      </c>
      <c r="C264" s="182"/>
      <c r="D264" s="58">
        <f>D253+D254+D255+D256+D260+D261+D262+D263</f>
        <v>1600200</v>
      </c>
    </row>
    <row r="265" spans="1:4" ht="17.25" x14ac:dyDescent="0.3">
      <c r="A265" s="72" t="s">
        <v>56</v>
      </c>
      <c r="B265" s="55" t="s">
        <v>224</v>
      </c>
      <c r="C265" s="59"/>
      <c r="D265" s="183">
        <v>232000</v>
      </c>
    </row>
    <row r="266" spans="1:4" ht="16.5" x14ac:dyDescent="0.25">
      <c r="A266" s="27"/>
      <c r="B266" s="55" t="s">
        <v>225</v>
      </c>
      <c r="C266" s="59"/>
      <c r="D266" s="183"/>
    </row>
    <row r="267" spans="1:4" ht="16.5" x14ac:dyDescent="0.25">
      <c r="A267" s="29"/>
      <c r="B267" s="38" t="s">
        <v>226</v>
      </c>
      <c r="C267" s="73"/>
      <c r="D267" s="5"/>
    </row>
    <row r="268" spans="1:4" ht="16.5" x14ac:dyDescent="0.25">
      <c r="A268" s="29"/>
      <c r="B268" s="1"/>
      <c r="C268" s="74"/>
      <c r="D268" s="5"/>
    </row>
    <row r="269" spans="1:4" ht="18" thickBot="1" x14ac:dyDescent="0.35">
      <c r="A269" s="161" t="s">
        <v>227</v>
      </c>
      <c r="B269" s="161"/>
      <c r="C269" s="161"/>
      <c r="D269" s="75">
        <f>D265+D248+D239+D264</f>
        <v>4802800</v>
      </c>
    </row>
    <row r="270" spans="1:4" ht="18" thickTop="1" x14ac:dyDescent="0.3">
      <c r="A270" s="76"/>
      <c r="B270" s="24"/>
      <c r="C270" s="77"/>
      <c r="D270" s="58"/>
    </row>
    <row r="271" spans="1:4" ht="17.25" x14ac:dyDescent="0.3">
      <c r="A271" s="123" t="s">
        <v>24</v>
      </c>
      <c r="B271" s="124" t="s">
        <v>228</v>
      </c>
      <c r="C271" s="125"/>
      <c r="D271" s="125"/>
    </row>
    <row r="272" spans="1:4" ht="17.25" x14ac:dyDescent="0.3">
      <c r="A272" s="123" t="s">
        <v>64</v>
      </c>
      <c r="B272" s="126" t="s">
        <v>25</v>
      </c>
      <c r="C272" s="125"/>
      <c r="D272" s="125"/>
    </row>
    <row r="273" spans="1:4" ht="16.5" x14ac:dyDescent="0.25">
      <c r="A273" s="119" t="s">
        <v>100</v>
      </c>
      <c r="B273" s="120" t="s">
        <v>230</v>
      </c>
      <c r="C273" s="121"/>
      <c r="D273" s="121">
        <v>6900000</v>
      </c>
    </row>
    <row r="274" spans="1:4" ht="16.5" x14ac:dyDescent="0.25">
      <c r="A274" s="127">
        <v>3</v>
      </c>
      <c r="B274" s="120" t="s">
        <v>204</v>
      </c>
      <c r="C274" s="121"/>
      <c r="D274" s="121">
        <v>1836000</v>
      </c>
    </row>
    <row r="275" spans="1:4" ht="16.5" x14ac:dyDescent="0.25">
      <c r="A275" s="1"/>
      <c r="B275" s="1"/>
      <c r="C275" s="3"/>
      <c r="D275" s="3"/>
    </row>
    <row r="276" spans="1:4" ht="18" thickBot="1" x14ac:dyDescent="0.35">
      <c r="A276" s="79" t="s">
        <v>232</v>
      </c>
      <c r="B276" s="79"/>
      <c r="C276" s="79"/>
      <c r="D276" s="75">
        <f>D273+D274</f>
        <v>8736000</v>
      </c>
    </row>
    <row r="277" spans="1:4" ht="17.25" thickTop="1" x14ac:dyDescent="0.25">
      <c r="A277" s="1"/>
      <c r="B277" s="1"/>
      <c r="C277" s="3"/>
      <c r="D277" s="3"/>
    </row>
    <row r="278" spans="1:4" ht="16.5" x14ac:dyDescent="0.25">
      <c r="A278" s="1"/>
      <c r="B278" s="1"/>
      <c r="C278" s="3"/>
      <c r="D278" s="3"/>
    </row>
    <row r="279" spans="1:4" ht="17.25" x14ac:dyDescent="0.3">
      <c r="A279" s="54" t="s">
        <v>81</v>
      </c>
      <c r="B279" s="2" t="s">
        <v>320</v>
      </c>
      <c r="C279" s="3"/>
      <c r="D279" s="3"/>
    </row>
    <row r="280" spans="1:4" ht="17.25" x14ac:dyDescent="0.3">
      <c r="A280" s="54" t="s">
        <v>178</v>
      </c>
      <c r="B280" s="55" t="s">
        <v>233</v>
      </c>
      <c r="C280" s="3"/>
      <c r="D280" s="3"/>
    </row>
    <row r="281" spans="1:4" ht="16.5" x14ac:dyDescent="0.25">
      <c r="A281" s="78"/>
      <c r="B281" s="4" t="s">
        <v>234</v>
      </c>
      <c r="C281" s="5"/>
      <c r="D281" s="5">
        <v>15429370</v>
      </c>
    </row>
    <row r="282" spans="1:4" ht="16.5" x14ac:dyDescent="0.25">
      <c r="A282" s="80"/>
      <c r="B282" s="1" t="s">
        <v>317</v>
      </c>
      <c r="C282" s="3">
        <f>185*112*577</f>
        <v>11955440</v>
      </c>
      <c r="D282" s="3"/>
    </row>
    <row r="283" spans="1:4" ht="16.5" x14ac:dyDescent="0.25">
      <c r="A283" s="80"/>
      <c r="B283" s="1" t="s">
        <v>318</v>
      </c>
      <c r="C283" s="3">
        <f>185*14*533</f>
        <v>1380470</v>
      </c>
      <c r="D283" s="3"/>
    </row>
    <row r="284" spans="1:4" ht="16.5" x14ac:dyDescent="0.25">
      <c r="A284" s="80"/>
      <c r="B284" s="1" t="s">
        <v>319</v>
      </c>
      <c r="C284" s="3">
        <f>185*23*492</f>
        <v>2093460</v>
      </c>
      <c r="D284" s="3"/>
    </row>
    <row r="285" spans="1:4" ht="16.5" x14ac:dyDescent="0.25">
      <c r="A285" s="78" t="s">
        <v>191</v>
      </c>
      <c r="B285" s="55" t="s">
        <v>235</v>
      </c>
      <c r="C285" s="5"/>
      <c r="D285" s="5">
        <v>667200</v>
      </c>
    </row>
    <row r="286" spans="1:4" ht="16.5" x14ac:dyDescent="0.25">
      <c r="A286" s="78"/>
      <c r="B286" s="1" t="s">
        <v>321</v>
      </c>
      <c r="C286" s="3">
        <v>667200</v>
      </c>
      <c r="D286" s="3"/>
    </row>
    <row r="287" spans="1:4" ht="16.5" x14ac:dyDescent="0.25">
      <c r="A287" s="78"/>
      <c r="B287" s="4"/>
      <c r="C287" s="5"/>
      <c r="D287" s="3"/>
    </row>
    <row r="288" spans="1:4" ht="16.5" x14ac:dyDescent="0.25">
      <c r="A288" s="78" t="s">
        <v>198</v>
      </c>
      <c r="B288" s="4" t="s">
        <v>237</v>
      </c>
      <c r="C288" s="5"/>
      <c r="D288" s="5">
        <v>4346074</v>
      </c>
    </row>
    <row r="289" spans="1:4" ht="17.25" x14ac:dyDescent="0.3">
      <c r="A289" s="184" t="s">
        <v>238</v>
      </c>
      <c r="B289" s="184"/>
      <c r="C289" s="184"/>
      <c r="D289" s="171">
        <f>D281+D285+D288</f>
        <v>20442644</v>
      </c>
    </row>
    <row r="290" spans="1:4" ht="18" thickBot="1" x14ac:dyDescent="0.35">
      <c r="A290" s="161" t="s">
        <v>239</v>
      </c>
      <c r="B290" s="161"/>
      <c r="C290" s="161"/>
      <c r="D290" s="172"/>
    </row>
    <row r="291" spans="1:4" ht="18" thickTop="1" x14ac:dyDescent="0.3">
      <c r="A291" s="25"/>
      <c r="B291" s="24"/>
      <c r="C291" s="58"/>
      <c r="D291" s="81"/>
    </row>
    <row r="292" spans="1:4" ht="17.25" x14ac:dyDescent="0.3">
      <c r="A292" s="25"/>
      <c r="B292" s="24"/>
      <c r="C292" s="58"/>
      <c r="D292" s="81"/>
    </row>
    <row r="293" spans="1:4" ht="17.25" x14ac:dyDescent="0.3">
      <c r="A293" s="25"/>
      <c r="B293" s="24"/>
      <c r="C293" s="58"/>
      <c r="D293" s="81"/>
    </row>
    <row r="294" spans="1:4" ht="16.5" x14ac:dyDescent="0.25">
      <c r="A294" s="1"/>
      <c r="B294" s="1"/>
      <c r="C294" s="3"/>
      <c r="D294" s="3"/>
    </row>
    <row r="295" spans="1:4" ht="17.25" x14ac:dyDescent="0.3">
      <c r="A295" s="54" t="s">
        <v>142</v>
      </c>
      <c r="B295" s="2" t="s">
        <v>240</v>
      </c>
      <c r="C295" s="3"/>
      <c r="D295" s="3"/>
    </row>
    <row r="296" spans="1:4" ht="17.25" x14ac:dyDescent="0.3">
      <c r="A296" s="54" t="s">
        <v>178</v>
      </c>
      <c r="B296" s="55" t="s">
        <v>25</v>
      </c>
      <c r="C296" s="3"/>
      <c r="D296" s="3"/>
    </row>
    <row r="297" spans="1:4" ht="16.5" x14ac:dyDescent="0.25">
      <c r="A297" s="4">
        <v>1</v>
      </c>
      <c r="B297" s="4" t="s">
        <v>26</v>
      </c>
      <c r="C297" s="5"/>
      <c r="D297" s="5">
        <v>20000</v>
      </c>
    </row>
    <row r="298" spans="1:4" ht="16.5" x14ac:dyDescent="0.25">
      <c r="A298" s="4">
        <v>2</v>
      </c>
      <c r="B298" s="4" t="s">
        <v>229</v>
      </c>
      <c r="C298" s="5"/>
      <c r="D298" s="5">
        <v>60000</v>
      </c>
    </row>
    <row r="299" spans="1:4" ht="16.5" x14ac:dyDescent="0.25">
      <c r="A299" s="4">
        <v>3</v>
      </c>
      <c r="B299" s="4" t="s">
        <v>36</v>
      </c>
      <c r="C299" s="5"/>
      <c r="D299" s="5">
        <v>350000</v>
      </c>
    </row>
    <row r="300" spans="1:4" ht="16.5" x14ac:dyDescent="0.25">
      <c r="A300" s="27" t="s">
        <v>37</v>
      </c>
      <c r="B300" s="1" t="s">
        <v>241</v>
      </c>
      <c r="C300" s="3">
        <v>60000</v>
      </c>
      <c r="D300" s="3"/>
    </row>
    <row r="301" spans="1:4" ht="16.5" x14ac:dyDescent="0.25">
      <c r="A301" s="27" t="s">
        <v>39</v>
      </c>
      <c r="B301" s="1" t="s">
        <v>457</v>
      </c>
      <c r="C301" s="3">
        <v>290000</v>
      </c>
      <c r="D301" s="3"/>
    </row>
    <row r="302" spans="1:4" ht="16.5" x14ac:dyDescent="0.25">
      <c r="A302" s="29" t="s">
        <v>104</v>
      </c>
      <c r="B302" s="4" t="s">
        <v>41</v>
      </c>
      <c r="C302" s="5"/>
      <c r="D302" s="5">
        <v>750000</v>
      </c>
    </row>
    <row r="303" spans="1:4" ht="16.5" x14ac:dyDescent="0.25">
      <c r="A303" s="27" t="s">
        <v>42</v>
      </c>
      <c r="B303" s="1" t="s">
        <v>43</v>
      </c>
      <c r="C303" s="3">
        <v>200000</v>
      </c>
      <c r="D303" s="3"/>
    </row>
    <row r="304" spans="1:4" ht="16.5" x14ac:dyDescent="0.25">
      <c r="A304" s="27" t="s">
        <v>44</v>
      </c>
      <c r="B304" s="1" t="s">
        <v>242</v>
      </c>
      <c r="C304" s="3">
        <v>150000</v>
      </c>
      <c r="D304" s="3"/>
    </row>
    <row r="305" spans="1:4" ht="16.5" x14ac:dyDescent="0.25">
      <c r="A305" s="27" t="s">
        <v>46</v>
      </c>
      <c r="B305" s="1" t="s">
        <v>47</v>
      </c>
      <c r="C305" s="3">
        <v>400000</v>
      </c>
      <c r="D305" s="3"/>
    </row>
    <row r="306" spans="1:4" ht="16.5" x14ac:dyDescent="0.25">
      <c r="A306" s="29" t="s">
        <v>219</v>
      </c>
      <c r="B306" s="4" t="s">
        <v>243</v>
      </c>
      <c r="C306" s="11"/>
      <c r="D306" s="5">
        <v>170000</v>
      </c>
    </row>
    <row r="307" spans="1:4" ht="16.5" x14ac:dyDescent="0.25">
      <c r="A307" s="29" t="s">
        <v>220</v>
      </c>
      <c r="B307" s="4" t="s">
        <v>244</v>
      </c>
      <c r="C307" s="11"/>
      <c r="D307" s="5">
        <v>30000</v>
      </c>
    </row>
    <row r="308" spans="1:4" ht="16.5" x14ac:dyDescent="0.25">
      <c r="A308" s="29" t="s">
        <v>221</v>
      </c>
      <c r="B308" s="4" t="s">
        <v>245</v>
      </c>
      <c r="C308" s="11"/>
      <c r="D308" s="5">
        <v>400000</v>
      </c>
    </row>
    <row r="309" spans="1:4" ht="16.5" x14ac:dyDescent="0.25">
      <c r="A309" s="29" t="s">
        <v>223</v>
      </c>
      <c r="B309" s="4" t="s">
        <v>246</v>
      </c>
      <c r="C309" s="5"/>
      <c r="D309" s="5">
        <v>402000</v>
      </c>
    </row>
    <row r="310" spans="1:4" ht="17.25" x14ac:dyDescent="0.3">
      <c r="A310" s="82"/>
      <c r="B310" s="24" t="s">
        <v>55</v>
      </c>
      <c r="C310" s="58"/>
      <c r="D310" s="58">
        <f>D297+D298+D299+D302+D306+D307+D308+D309</f>
        <v>2182000</v>
      </c>
    </row>
    <row r="311" spans="1:4" ht="17.25" x14ac:dyDescent="0.3">
      <c r="A311" s="72" t="s">
        <v>191</v>
      </c>
      <c r="B311" s="55" t="s">
        <v>247</v>
      </c>
      <c r="C311" s="3"/>
      <c r="D311" s="3"/>
    </row>
    <row r="312" spans="1:4" ht="16.5" x14ac:dyDescent="0.25">
      <c r="A312" s="27" t="s">
        <v>146</v>
      </c>
      <c r="B312" s="1" t="s">
        <v>248</v>
      </c>
      <c r="C312" s="3"/>
      <c r="D312" s="3">
        <v>200000</v>
      </c>
    </row>
    <row r="313" spans="1:4" ht="16.5" x14ac:dyDescent="0.25">
      <c r="A313" s="27" t="s">
        <v>100</v>
      </c>
      <c r="B313" s="1" t="s">
        <v>249</v>
      </c>
      <c r="C313" s="3"/>
      <c r="D313" s="3">
        <v>54000</v>
      </c>
    </row>
    <row r="314" spans="1:4" ht="17.25" x14ac:dyDescent="0.3">
      <c r="A314" s="67"/>
      <c r="B314" s="24" t="s">
        <v>61</v>
      </c>
      <c r="C314" s="24"/>
      <c r="D314" s="65">
        <f>SUM(D312:D313)</f>
        <v>254000</v>
      </c>
    </row>
    <row r="315" spans="1:4" ht="16.5" x14ac:dyDescent="0.25">
      <c r="A315" s="27"/>
      <c r="B315" s="1"/>
      <c r="C315" s="3"/>
      <c r="D315" s="3"/>
    </row>
    <row r="316" spans="1:4" ht="16.5" x14ac:dyDescent="0.25">
      <c r="A316" s="27"/>
      <c r="B316" s="1"/>
      <c r="C316" s="3"/>
      <c r="D316" s="3"/>
    </row>
    <row r="317" spans="1:4" ht="17.25" x14ac:dyDescent="0.3">
      <c r="A317" s="76" t="s">
        <v>198</v>
      </c>
      <c r="B317" s="83" t="s">
        <v>224</v>
      </c>
      <c r="C317" s="84"/>
      <c r="D317" s="162">
        <v>1848000</v>
      </c>
    </row>
    <row r="318" spans="1:4" ht="17.25" x14ac:dyDescent="0.3">
      <c r="A318" s="76"/>
      <c r="B318" s="83" t="s">
        <v>250</v>
      </c>
      <c r="C318" s="84"/>
      <c r="D318" s="162"/>
    </row>
    <row r="319" spans="1:4" ht="16.5" x14ac:dyDescent="0.25">
      <c r="A319" s="27"/>
      <c r="B319" s="1" t="s">
        <v>251</v>
      </c>
      <c r="C319" s="3"/>
      <c r="D319" s="3"/>
    </row>
    <row r="320" spans="1:4" ht="16.5" x14ac:dyDescent="0.25">
      <c r="A320" s="85"/>
      <c r="B320" s="1"/>
      <c r="C320" s="3"/>
      <c r="D320" s="3"/>
    </row>
    <row r="321" spans="1:4" ht="18" thickBot="1" x14ac:dyDescent="0.35">
      <c r="A321" s="161" t="s">
        <v>252</v>
      </c>
      <c r="B321" s="161"/>
      <c r="C321" s="161"/>
      <c r="D321" s="75">
        <f>D310+D314+D317</f>
        <v>4284000</v>
      </c>
    </row>
    <row r="322" spans="1:4" ht="17.25" thickTop="1" x14ac:dyDescent="0.25">
      <c r="A322" s="85"/>
      <c r="B322" s="1"/>
      <c r="C322" s="3"/>
      <c r="D322" s="3"/>
    </row>
    <row r="323" spans="1:4" ht="16.5" x14ac:dyDescent="0.25">
      <c r="A323" s="85"/>
      <c r="B323" s="1"/>
      <c r="C323" s="3"/>
      <c r="D323" s="3"/>
    </row>
    <row r="324" spans="1:4" ht="16.5" x14ac:dyDescent="0.25">
      <c r="A324" s="85"/>
      <c r="B324" s="1"/>
      <c r="C324" s="3"/>
      <c r="D324" s="3"/>
    </row>
    <row r="325" spans="1:4" ht="16.5" x14ac:dyDescent="0.25">
      <c r="A325" s="85"/>
      <c r="B325" s="1"/>
      <c r="C325" s="3"/>
      <c r="D325" s="3"/>
    </row>
    <row r="326" spans="1:4" ht="17.25" x14ac:dyDescent="0.3">
      <c r="A326" s="72" t="s">
        <v>81</v>
      </c>
      <c r="B326" s="2" t="s">
        <v>253</v>
      </c>
      <c r="C326" s="3"/>
      <c r="D326" s="3"/>
    </row>
    <row r="327" spans="1:4" ht="17.25" x14ac:dyDescent="0.3">
      <c r="A327" s="72" t="s">
        <v>178</v>
      </c>
      <c r="B327" s="55" t="s">
        <v>3</v>
      </c>
      <c r="C327" s="3"/>
      <c r="D327" s="3"/>
    </row>
    <row r="328" spans="1:4" ht="16.5" x14ac:dyDescent="0.25">
      <c r="A328" s="4">
        <v>1</v>
      </c>
      <c r="B328" s="4" t="s">
        <v>254</v>
      </c>
      <c r="C328" s="4"/>
      <c r="D328" s="34">
        <v>4733400</v>
      </c>
    </row>
    <row r="329" spans="1:4" ht="16.5" x14ac:dyDescent="0.25">
      <c r="A329" s="27" t="s">
        <v>99</v>
      </c>
      <c r="B329" s="1" t="s">
        <v>322</v>
      </c>
      <c r="C329" s="3">
        <f>266800*12</f>
        <v>3201600</v>
      </c>
      <c r="D329" s="3"/>
    </row>
    <row r="330" spans="1:4" ht="16.5" x14ac:dyDescent="0.25">
      <c r="A330" s="27" t="s">
        <v>106</v>
      </c>
      <c r="B330" s="1" t="s">
        <v>323</v>
      </c>
      <c r="C330" s="3">
        <f>127650*12</f>
        <v>1531800</v>
      </c>
      <c r="D330" s="3"/>
    </row>
    <row r="331" spans="1:4" ht="16.5" x14ac:dyDescent="0.25">
      <c r="A331" s="29" t="s">
        <v>100</v>
      </c>
      <c r="B331" s="4" t="s">
        <v>6</v>
      </c>
      <c r="C331" s="5"/>
      <c r="D331" s="5">
        <v>297000</v>
      </c>
    </row>
    <row r="332" spans="1:4" ht="16.5" x14ac:dyDescent="0.25">
      <c r="A332" s="27"/>
      <c r="B332" s="1" t="s">
        <v>324</v>
      </c>
      <c r="C332" s="3"/>
      <c r="D332" s="3"/>
    </row>
    <row r="333" spans="1:4" ht="16.5" x14ac:dyDescent="0.25">
      <c r="A333" s="29" t="s">
        <v>101</v>
      </c>
      <c r="B333" s="4" t="s">
        <v>10</v>
      </c>
      <c r="C333" s="5"/>
      <c r="D333" s="5">
        <v>12000</v>
      </c>
    </row>
    <row r="334" spans="1:4" ht="16.5" x14ac:dyDescent="0.25">
      <c r="A334" s="27"/>
      <c r="B334" s="1" t="s">
        <v>255</v>
      </c>
      <c r="C334" s="3"/>
      <c r="D334" s="3"/>
    </row>
    <row r="335" spans="1:4" ht="16.5" x14ac:dyDescent="0.25">
      <c r="A335" s="29" t="s">
        <v>104</v>
      </c>
      <c r="B335" s="4" t="s">
        <v>214</v>
      </c>
      <c r="C335" s="5"/>
      <c r="D335" s="5">
        <v>600000</v>
      </c>
    </row>
    <row r="336" spans="1:4" ht="16.5" x14ac:dyDescent="0.25">
      <c r="A336" s="29"/>
      <c r="B336" s="4" t="s">
        <v>215</v>
      </c>
      <c r="C336" s="5"/>
      <c r="D336" s="5"/>
    </row>
    <row r="337" spans="1:4" ht="16.5" x14ac:dyDescent="0.25">
      <c r="A337" s="27"/>
      <c r="B337" s="1" t="s">
        <v>256</v>
      </c>
      <c r="C337" s="3">
        <v>600000</v>
      </c>
      <c r="D337" s="3"/>
    </row>
    <row r="338" spans="1:4" ht="16.5" x14ac:dyDescent="0.25">
      <c r="A338" s="82"/>
      <c r="B338" s="83" t="s">
        <v>15</v>
      </c>
      <c r="C338" s="84"/>
      <c r="D338" s="86">
        <f>D328+D331+D333+D335</f>
        <v>5642400</v>
      </c>
    </row>
    <row r="339" spans="1:4" ht="16.5" x14ac:dyDescent="0.25">
      <c r="A339" s="27"/>
      <c r="B339" s="1"/>
      <c r="C339" s="1"/>
      <c r="D339" s="1"/>
    </row>
    <row r="340" spans="1:4" ht="16.5" x14ac:dyDescent="0.25">
      <c r="A340" s="27"/>
      <c r="B340" s="1"/>
      <c r="C340" s="1"/>
      <c r="D340" s="1"/>
    </row>
    <row r="341" spans="1:4" ht="17.25" x14ac:dyDescent="0.3">
      <c r="A341" s="54" t="s">
        <v>191</v>
      </c>
      <c r="B341" s="55" t="s">
        <v>192</v>
      </c>
      <c r="C341" s="59"/>
      <c r="D341" s="59"/>
    </row>
    <row r="342" spans="1:4" ht="16.5" x14ac:dyDescent="0.25">
      <c r="A342" s="1"/>
      <c r="B342" s="55" t="s">
        <v>193</v>
      </c>
      <c r="C342" s="60"/>
      <c r="D342" s="60"/>
    </row>
    <row r="343" spans="1:4" ht="16.5" x14ac:dyDescent="0.25">
      <c r="A343" s="4">
        <v>1</v>
      </c>
      <c r="B343" s="1" t="s">
        <v>194</v>
      </c>
      <c r="C343" s="3"/>
      <c r="D343" s="3">
        <v>1173348</v>
      </c>
    </row>
    <row r="344" spans="1:4" ht="16.5" x14ac:dyDescent="0.25">
      <c r="A344" s="4">
        <v>2</v>
      </c>
      <c r="B344" s="1" t="s">
        <v>21</v>
      </c>
      <c r="C344" s="3"/>
      <c r="D344" s="3">
        <v>36900</v>
      </c>
    </row>
    <row r="345" spans="1:4" ht="16.5" x14ac:dyDescent="0.25">
      <c r="A345" s="4">
        <v>3</v>
      </c>
      <c r="B345" s="1" t="s">
        <v>20</v>
      </c>
      <c r="C345" s="3"/>
      <c r="D345" s="3">
        <v>20000</v>
      </c>
    </row>
    <row r="346" spans="1:4" ht="16.5" x14ac:dyDescent="0.25">
      <c r="A346" s="4">
        <v>4</v>
      </c>
      <c r="B346" s="1" t="s">
        <v>217</v>
      </c>
      <c r="C346" s="3"/>
      <c r="D346" s="3">
        <v>42100</v>
      </c>
    </row>
    <row r="347" spans="1:4" ht="16.5" x14ac:dyDescent="0.25">
      <c r="A347" s="25"/>
      <c r="B347" s="83" t="s">
        <v>196</v>
      </c>
      <c r="C347" s="84"/>
      <c r="D347" s="162">
        <f>D343+D344+D345+D346</f>
        <v>1272348</v>
      </c>
    </row>
    <row r="348" spans="1:4" ht="16.5" x14ac:dyDescent="0.25">
      <c r="A348" s="25"/>
      <c r="B348" s="83" t="s">
        <v>197</v>
      </c>
      <c r="C348" s="87"/>
      <c r="D348" s="162"/>
    </row>
    <row r="349" spans="1:4" ht="16.5" x14ac:dyDescent="0.25">
      <c r="A349" s="27"/>
      <c r="B349" s="1"/>
      <c r="C349" s="1"/>
      <c r="D349" s="1"/>
    </row>
    <row r="350" spans="1:4" ht="16.5" x14ac:dyDescent="0.25">
      <c r="A350" s="27"/>
      <c r="B350" s="1"/>
      <c r="C350" s="1"/>
      <c r="D350" s="1"/>
    </row>
    <row r="351" spans="1:4" ht="17.25" x14ac:dyDescent="0.3">
      <c r="A351" s="54" t="s">
        <v>198</v>
      </c>
      <c r="B351" s="55" t="s">
        <v>25</v>
      </c>
      <c r="C351" s="3"/>
      <c r="D351" s="3"/>
    </row>
    <row r="352" spans="1:4" ht="16.5" x14ac:dyDescent="0.25">
      <c r="A352" s="4">
        <v>1</v>
      </c>
      <c r="B352" s="4" t="s">
        <v>26</v>
      </c>
      <c r="C352" s="5"/>
      <c r="D352" s="5">
        <v>50000</v>
      </c>
    </row>
    <row r="353" spans="1:4" ht="16.5" x14ac:dyDescent="0.25">
      <c r="A353" s="4">
        <v>2</v>
      </c>
      <c r="B353" s="4" t="s">
        <v>229</v>
      </c>
      <c r="C353" s="5"/>
      <c r="D353" s="5">
        <v>70000</v>
      </c>
    </row>
    <row r="354" spans="1:4" ht="16.5" x14ac:dyDescent="0.25">
      <c r="A354" s="4">
        <v>3</v>
      </c>
      <c r="B354" s="4" t="s">
        <v>36</v>
      </c>
      <c r="C354" s="5"/>
      <c r="D354" s="5">
        <v>180000</v>
      </c>
    </row>
    <row r="355" spans="1:4" ht="16.5" x14ac:dyDescent="0.25">
      <c r="A355" s="27" t="s">
        <v>37</v>
      </c>
      <c r="B355" s="1" t="s">
        <v>241</v>
      </c>
      <c r="C355" s="3">
        <v>60000</v>
      </c>
      <c r="D355" s="3"/>
    </row>
    <row r="356" spans="1:4" ht="16.5" x14ac:dyDescent="0.25">
      <c r="A356" s="27" t="s">
        <v>39</v>
      </c>
      <c r="B356" s="1" t="s">
        <v>457</v>
      </c>
      <c r="C356" s="3">
        <v>120000</v>
      </c>
      <c r="D356" s="3"/>
    </row>
    <row r="357" spans="1:4" ht="16.5" x14ac:dyDescent="0.25">
      <c r="A357" s="29" t="s">
        <v>104</v>
      </c>
      <c r="B357" s="4" t="s">
        <v>243</v>
      </c>
      <c r="C357" s="11"/>
      <c r="D357" s="5">
        <v>150000</v>
      </c>
    </row>
    <row r="358" spans="1:4" ht="16.5" x14ac:dyDescent="0.25">
      <c r="A358" s="29" t="s">
        <v>219</v>
      </c>
      <c r="B358" s="4" t="s">
        <v>244</v>
      </c>
      <c r="C358" s="11"/>
      <c r="D358" s="5">
        <v>30000</v>
      </c>
    </row>
    <row r="359" spans="1:4" ht="16.5" x14ac:dyDescent="0.25">
      <c r="A359" s="29" t="s">
        <v>220</v>
      </c>
      <c r="B359" s="4" t="s">
        <v>245</v>
      </c>
      <c r="C359" s="11"/>
      <c r="D359" s="5">
        <v>200000</v>
      </c>
    </row>
    <row r="360" spans="1:4" ht="16.5" x14ac:dyDescent="0.25">
      <c r="A360" s="29" t="s">
        <v>221</v>
      </c>
      <c r="B360" s="4" t="s">
        <v>202</v>
      </c>
      <c r="C360" s="11"/>
      <c r="D360" s="5">
        <v>40000</v>
      </c>
    </row>
    <row r="361" spans="1:4" ht="16.5" x14ac:dyDescent="0.25">
      <c r="A361" s="29" t="s">
        <v>223</v>
      </c>
      <c r="B361" s="4" t="s">
        <v>246</v>
      </c>
      <c r="C361" s="5"/>
      <c r="D361" s="5">
        <v>183600</v>
      </c>
    </row>
    <row r="362" spans="1:4" ht="17.25" x14ac:dyDescent="0.3">
      <c r="A362" s="27"/>
      <c r="B362" s="24" t="s">
        <v>55</v>
      </c>
      <c r="C362" s="58"/>
      <c r="D362" s="58">
        <f>D352+D353+D354+D357+D358+D359+D360+D361</f>
        <v>903600</v>
      </c>
    </row>
    <row r="363" spans="1:4" ht="16.5" x14ac:dyDescent="0.25">
      <c r="A363" s="17"/>
      <c r="B363" s="1"/>
      <c r="C363" s="1"/>
      <c r="D363" s="1"/>
    </row>
    <row r="364" spans="1:4" ht="17.25" x14ac:dyDescent="0.3">
      <c r="A364" s="72" t="s">
        <v>236</v>
      </c>
      <c r="B364" s="55" t="s">
        <v>247</v>
      </c>
      <c r="C364" s="3"/>
      <c r="D364" s="3"/>
    </row>
    <row r="365" spans="1:4" ht="16.5" x14ac:dyDescent="0.25">
      <c r="A365" s="27" t="s">
        <v>146</v>
      </c>
      <c r="B365" s="1" t="s">
        <v>248</v>
      </c>
      <c r="C365" s="3"/>
      <c r="D365" s="3">
        <v>100000</v>
      </c>
    </row>
    <row r="366" spans="1:4" ht="16.5" x14ac:dyDescent="0.25">
      <c r="A366" s="27" t="s">
        <v>100</v>
      </c>
      <c r="B366" s="1" t="s">
        <v>249</v>
      </c>
      <c r="C366" s="3"/>
      <c r="D366" s="3">
        <v>27000</v>
      </c>
    </row>
    <row r="367" spans="1:4" ht="17.25" x14ac:dyDescent="0.3">
      <c r="A367" s="67"/>
      <c r="B367" s="24" t="s">
        <v>61</v>
      </c>
      <c r="C367" s="24"/>
      <c r="D367" s="65">
        <v>127000</v>
      </c>
    </row>
    <row r="368" spans="1:4" x14ac:dyDescent="0.25">
      <c r="A368" s="88"/>
    </row>
    <row r="369" spans="1:4" ht="18" thickBot="1" x14ac:dyDescent="0.35">
      <c r="A369" s="161" t="s">
        <v>257</v>
      </c>
      <c r="B369" s="161"/>
      <c r="C369" s="161"/>
      <c r="D369" s="89">
        <f>D338+D347+D362+D367</f>
        <v>7945348</v>
      </c>
    </row>
    <row r="370" spans="1:4" ht="18" thickTop="1" x14ac:dyDescent="0.3">
      <c r="A370" s="90"/>
      <c r="B370" s="90"/>
      <c r="C370" s="90"/>
      <c r="D370" s="91"/>
    </row>
    <row r="371" spans="1:4" ht="17.25" x14ac:dyDescent="0.3">
      <c r="A371" s="90"/>
      <c r="B371" s="90"/>
      <c r="C371" s="90"/>
      <c r="D371" s="91"/>
    </row>
    <row r="372" spans="1:4" ht="17.25" x14ac:dyDescent="0.3">
      <c r="A372" s="90"/>
      <c r="B372" s="90"/>
      <c r="C372" s="90"/>
      <c r="D372" s="91"/>
    </row>
    <row r="374" spans="1:4" ht="17.25" x14ac:dyDescent="0.3">
      <c r="A374" s="54" t="s">
        <v>83</v>
      </c>
      <c r="B374" s="2" t="s">
        <v>258</v>
      </c>
      <c r="C374" s="2"/>
      <c r="D374" s="2"/>
    </row>
    <row r="375" spans="1:4" ht="17.25" x14ac:dyDescent="0.3">
      <c r="A375" s="72" t="s">
        <v>178</v>
      </c>
      <c r="B375" s="55" t="s">
        <v>3</v>
      </c>
      <c r="C375" s="3"/>
      <c r="D375" s="3"/>
    </row>
    <row r="376" spans="1:4" ht="16.5" x14ac:dyDescent="0.25">
      <c r="A376" s="4">
        <v>1</v>
      </c>
      <c r="B376" s="4" t="s">
        <v>4</v>
      </c>
      <c r="C376" s="4"/>
      <c r="D376" s="34">
        <v>3870000</v>
      </c>
    </row>
    <row r="377" spans="1:4" ht="16.5" x14ac:dyDescent="0.25">
      <c r="A377" s="27" t="s">
        <v>99</v>
      </c>
      <c r="B377" s="1" t="s">
        <v>259</v>
      </c>
      <c r="C377" s="3"/>
      <c r="D377" s="3"/>
    </row>
    <row r="378" spans="1:4" ht="16.5" x14ac:dyDescent="0.25">
      <c r="A378" s="29" t="s">
        <v>100</v>
      </c>
      <c r="B378" s="4" t="s">
        <v>6</v>
      </c>
      <c r="C378" s="5"/>
      <c r="D378" s="5">
        <v>355050</v>
      </c>
    </row>
    <row r="379" spans="1:4" ht="16.5" x14ac:dyDescent="0.25">
      <c r="A379" s="27"/>
      <c r="B379" s="1" t="s">
        <v>260</v>
      </c>
      <c r="C379" s="3">
        <v>297000</v>
      </c>
      <c r="D379" s="3"/>
    </row>
    <row r="380" spans="1:4" ht="16.5" x14ac:dyDescent="0.25">
      <c r="A380" s="27"/>
      <c r="B380" s="1" t="s">
        <v>325</v>
      </c>
      <c r="C380" s="3">
        <v>58050</v>
      </c>
      <c r="D380" s="3"/>
    </row>
    <row r="381" spans="1:4" ht="16.5" x14ac:dyDescent="0.25">
      <c r="A381" s="29" t="s">
        <v>101</v>
      </c>
      <c r="B381" s="4" t="s">
        <v>10</v>
      </c>
      <c r="C381" s="5"/>
      <c r="D381" s="5">
        <v>12000</v>
      </c>
    </row>
    <row r="382" spans="1:4" ht="16.5" x14ac:dyDescent="0.25">
      <c r="A382" s="27"/>
      <c r="B382" s="1" t="s">
        <v>255</v>
      </c>
      <c r="C382" s="3"/>
      <c r="D382" s="3"/>
    </row>
    <row r="383" spans="1:4" ht="16.5" x14ac:dyDescent="0.25">
      <c r="A383" s="29" t="s">
        <v>104</v>
      </c>
      <c r="B383" s="4" t="s">
        <v>214</v>
      </c>
      <c r="C383" s="5"/>
      <c r="D383" s="5">
        <v>240000</v>
      </c>
    </row>
    <row r="384" spans="1:4" ht="16.5" x14ac:dyDescent="0.25">
      <c r="A384" s="29"/>
      <c r="B384" s="4" t="s">
        <v>215</v>
      </c>
      <c r="C384" s="5"/>
      <c r="D384" s="5"/>
    </row>
    <row r="385" spans="1:4" ht="16.5" x14ac:dyDescent="0.25">
      <c r="A385" s="29" t="s">
        <v>219</v>
      </c>
      <c r="B385" s="4" t="s">
        <v>13</v>
      </c>
      <c r="C385" s="5"/>
      <c r="D385" s="5">
        <v>150000</v>
      </c>
    </row>
    <row r="386" spans="1:4" ht="16.5" x14ac:dyDescent="0.25">
      <c r="A386" s="82"/>
      <c r="B386" s="83" t="s">
        <v>15</v>
      </c>
      <c r="C386" s="84"/>
      <c r="D386" s="86">
        <f>D376+D378+D381+D383+D385</f>
        <v>4627050</v>
      </c>
    </row>
    <row r="387" spans="1:4" ht="16.5" x14ac:dyDescent="0.25">
      <c r="A387" s="27"/>
      <c r="B387" s="1"/>
      <c r="C387" s="1"/>
      <c r="D387" s="1"/>
    </row>
    <row r="388" spans="1:4" ht="17.25" x14ac:dyDescent="0.3">
      <c r="A388" s="54" t="s">
        <v>191</v>
      </c>
      <c r="B388" s="55" t="s">
        <v>192</v>
      </c>
      <c r="C388" s="59"/>
      <c r="D388" s="59"/>
    </row>
    <row r="389" spans="1:4" ht="16.5" x14ac:dyDescent="0.25">
      <c r="A389" s="1"/>
      <c r="B389" s="55" t="s">
        <v>193</v>
      </c>
      <c r="C389" s="60"/>
      <c r="D389" s="60"/>
    </row>
    <row r="390" spans="1:4" ht="16.5" x14ac:dyDescent="0.25">
      <c r="A390" s="4">
        <v>1</v>
      </c>
      <c r="B390" s="1" t="s">
        <v>194</v>
      </c>
      <c r="C390" s="3"/>
      <c r="D390" s="3">
        <v>959000</v>
      </c>
    </row>
    <row r="391" spans="1:4" ht="16.5" x14ac:dyDescent="0.25">
      <c r="A391" s="4">
        <v>2</v>
      </c>
      <c r="B391" s="1" t="s">
        <v>21</v>
      </c>
      <c r="C391" s="3"/>
      <c r="D391" s="3">
        <v>58700</v>
      </c>
    </row>
    <row r="392" spans="1:4" ht="16.5" x14ac:dyDescent="0.25">
      <c r="A392" s="4">
        <v>3</v>
      </c>
      <c r="B392" s="1" t="s">
        <v>20</v>
      </c>
      <c r="C392" s="3"/>
      <c r="D392" s="3">
        <v>20000</v>
      </c>
    </row>
    <row r="393" spans="1:4" ht="16.5" x14ac:dyDescent="0.25">
      <c r="A393" s="4">
        <v>4</v>
      </c>
      <c r="B393" s="1" t="s">
        <v>217</v>
      </c>
      <c r="C393" s="3"/>
      <c r="D393" s="3">
        <v>62900</v>
      </c>
    </row>
    <row r="394" spans="1:4" ht="16.5" x14ac:dyDescent="0.25">
      <c r="A394" s="25"/>
      <c r="B394" s="83" t="s">
        <v>196</v>
      </c>
      <c r="C394" s="84"/>
      <c r="D394" s="162">
        <f>D390+D391+D392+D393</f>
        <v>1100600</v>
      </c>
    </row>
    <row r="395" spans="1:4" ht="16.5" x14ac:dyDescent="0.25">
      <c r="A395" s="25"/>
      <c r="B395" s="83" t="s">
        <v>197</v>
      </c>
      <c r="C395" s="87"/>
      <c r="D395" s="162"/>
    </row>
    <row r="396" spans="1:4" ht="16.5" x14ac:dyDescent="0.25">
      <c r="A396" s="27"/>
      <c r="B396" s="1"/>
      <c r="C396" s="1"/>
      <c r="D396" s="1"/>
    </row>
    <row r="397" spans="1:4" ht="17.25" x14ac:dyDescent="0.3">
      <c r="A397" s="54" t="s">
        <v>198</v>
      </c>
      <c r="B397" s="55" t="s">
        <v>25</v>
      </c>
      <c r="C397" s="3"/>
      <c r="D397" s="3"/>
    </row>
    <row r="398" spans="1:4" ht="16.5" x14ac:dyDescent="0.25">
      <c r="A398" s="4">
        <v>1</v>
      </c>
      <c r="B398" s="4" t="s">
        <v>26</v>
      </c>
      <c r="C398" s="5"/>
      <c r="D398" s="5">
        <v>100000</v>
      </c>
    </row>
    <row r="399" spans="1:4" ht="16.5" x14ac:dyDescent="0.25">
      <c r="A399" s="4">
        <v>2</v>
      </c>
      <c r="B399" s="4" t="s">
        <v>229</v>
      </c>
      <c r="C399" s="5"/>
      <c r="D399" s="5">
        <v>1300000</v>
      </c>
    </row>
    <row r="400" spans="1:4" ht="16.5" x14ac:dyDescent="0.25">
      <c r="A400" s="4">
        <v>3</v>
      </c>
      <c r="B400" s="4" t="s">
        <v>41</v>
      </c>
      <c r="C400" s="5"/>
      <c r="D400" s="5">
        <v>2550000</v>
      </c>
    </row>
    <row r="401" spans="1:4" ht="16.5" x14ac:dyDescent="0.25">
      <c r="A401" s="27" t="s">
        <v>37</v>
      </c>
      <c r="B401" s="1" t="s">
        <v>43</v>
      </c>
      <c r="C401" s="3">
        <v>450000</v>
      </c>
      <c r="D401" s="5"/>
    </row>
    <row r="402" spans="1:4" ht="16.5" x14ac:dyDescent="0.25">
      <c r="A402" s="27" t="s">
        <v>39</v>
      </c>
      <c r="B402" s="1" t="s">
        <v>242</v>
      </c>
      <c r="C402" s="3"/>
      <c r="D402" s="5"/>
    </row>
    <row r="403" spans="1:4" ht="16.5" x14ac:dyDescent="0.25">
      <c r="A403" s="27" t="s">
        <v>261</v>
      </c>
      <c r="B403" s="38" t="s">
        <v>262</v>
      </c>
      <c r="C403" s="3">
        <v>400000</v>
      </c>
      <c r="D403" s="5"/>
    </row>
    <row r="404" spans="1:4" ht="16.5" x14ac:dyDescent="0.25">
      <c r="A404" s="27" t="s">
        <v>263</v>
      </c>
      <c r="B404" s="92" t="s">
        <v>264</v>
      </c>
      <c r="C404" s="3">
        <v>1100000</v>
      </c>
      <c r="D404" s="5"/>
    </row>
    <row r="405" spans="1:4" ht="16.5" x14ac:dyDescent="0.25">
      <c r="A405" s="27" t="s">
        <v>102</v>
      </c>
      <c r="B405" s="1" t="s">
        <v>47</v>
      </c>
      <c r="C405" s="3">
        <v>600000</v>
      </c>
      <c r="D405" s="5"/>
    </row>
    <row r="406" spans="1:4" ht="16.5" x14ac:dyDescent="0.25">
      <c r="A406" s="29" t="s">
        <v>104</v>
      </c>
      <c r="B406" s="4" t="s">
        <v>243</v>
      </c>
      <c r="C406" s="11"/>
      <c r="D406" s="5">
        <v>1200000</v>
      </c>
    </row>
    <row r="407" spans="1:4" ht="16.5" x14ac:dyDescent="0.25">
      <c r="A407" s="27"/>
      <c r="B407" s="1" t="s">
        <v>265</v>
      </c>
      <c r="C407" s="61"/>
      <c r="D407" s="3"/>
    </row>
    <row r="408" spans="1:4" ht="16.5" x14ac:dyDescent="0.25">
      <c r="A408" s="29" t="s">
        <v>219</v>
      </c>
      <c r="B408" s="4" t="s">
        <v>244</v>
      </c>
      <c r="C408" s="11"/>
      <c r="D408" s="5">
        <v>300000</v>
      </c>
    </row>
    <row r="409" spans="1:4" ht="16.5" x14ac:dyDescent="0.25">
      <c r="A409" s="29" t="s">
        <v>220</v>
      </c>
      <c r="B409" s="4" t="s">
        <v>245</v>
      </c>
      <c r="C409" s="11"/>
      <c r="D409" s="5">
        <v>2700000</v>
      </c>
    </row>
    <row r="410" spans="1:4" ht="16.5" x14ac:dyDescent="0.25">
      <c r="A410" s="27" t="s">
        <v>266</v>
      </c>
      <c r="B410" s="1" t="s">
        <v>267</v>
      </c>
      <c r="C410" s="3">
        <v>1700000</v>
      </c>
    </row>
    <row r="411" spans="1:4" ht="16.5" x14ac:dyDescent="0.25">
      <c r="A411" s="27" t="s">
        <v>268</v>
      </c>
      <c r="B411" s="1" t="s">
        <v>269</v>
      </c>
      <c r="C411" s="3">
        <v>900000</v>
      </c>
    </row>
    <row r="412" spans="1:4" ht="16.5" x14ac:dyDescent="0.25">
      <c r="A412" s="27" t="s">
        <v>270</v>
      </c>
      <c r="B412" s="1" t="s">
        <v>271</v>
      </c>
      <c r="C412" s="3">
        <v>100000</v>
      </c>
    </row>
    <row r="413" spans="1:4" ht="16.5" x14ac:dyDescent="0.25">
      <c r="A413" s="29" t="s">
        <v>221</v>
      </c>
      <c r="B413" s="4" t="s">
        <v>203</v>
      </c>
      <c r="C413" s="3"/>
      <c r="D413" s="5">
        <v>200000</v>
      </c>
    </row>
    <row r="414" spans="1:4" ht="16.5" x14ac:dyDescent="0.25">
      <c r="A414" s="29" t="s">
        <v>223</v>
      </c>
      <c r="B414" s="4" t="s">
        <v>246</v>
      </c>
      <c r="C414" s="5"/>
      <c r="D414" s="5">
        <v>2659500</v>
      </c>
    </row>
    <row r="415" spans="1:4" ht="17.25" x14ac:dyDescent="0.3">
      <c r="A415" s="82"/>
      <c r="B415" s="24" t="s">
        <v>55</v>
      </c>
      <c r="C415" s="58"/>
      <c r="D415" s="58">
        <f>D398+D399+D400+D406+D408+D409+D414+D413</f>
        <v>11009500</v>
      </c>
    </row>
    <row r="416" spans="1:4" ht="16.5" x14ac:dyDescent="0.25">
      <c r="A416" s="17"/>
      <c r="B416" s="1"/>
      <c r="C416" s="1"/>
      <c r="D416" s="1"/>
    </row>
    <row r="417" spans="1:4" ht="18" thickBot="1" x14ac:dyDescent="0.35">
      <c r="A417" s="163" t="s">
        <v>272</v>
      </c>
      <c r="B417" s="163"/>
      <c r="C417" s="163"/>
      <c r="D417" s="75">
        <f>D415+D394+D386</f>
        <v>16737150</v>
      </c>
    </row>
    <row r="418" spans="1:4" ht="18" thickTop="1" x14ac:dyDescent="0.3">
      <c r="A418" s="76"/>
      <c r="B418" s="83"/>
      <c r="C418" s="58"/>
      <c r="D418" s="58"/>
    </row>
    <row r="419" spans="1:4" ht="17.25" x14ac:dyDescent="0.3">
      <c r="A419" s="76"/>
      <c r="B419" s="83"/>
      <c r="C419" s="58"/>
      <c r="D419" s="58"/>
    </row>
    <row r="420" spans="1:4" ht="17.25" x14ac:dyDescent="0.3">
      <c r="A420" s="76"/>
      <c r="B420" s="83"/>
      <c r="C420" s="58"/>
      <c r="D420" s="58"/>
    </row>
    <row r="421" spans="1:4" ht="17.25" x14ac:dyDescent="0.3">
      <c r="A421" s="72"/>
      <c r="B421" s="1"/>
      <c r="C421" s="3"/>
      <c r="D421" s="3"/>
    </row>
    <row r="422" spans="1:4" ht="17.25" x14ac:dyDescent="0.3">
      <c r="A422" s="72" t="s">
        <v>85</v>
      </c>
      <c r="B422" s="2" t="s">
        <v>273</v>
      </c>
      <c r="C422" s="10"/>
      <c r="D422" s="10"/>
    </row>
    <row r="423" spans="1:4" ht="17.25" x14ac:dyDescent="0.3">
      <c r="A423" s="78" t="s">
        <v>64</v>
      </c>
      <c r="B423" s="24" t="s">
        <v>3</v>
      </c>
      <c r="C423" s="24"/>
      <c r="D423" s="65">
        <v>14675400</v>
      </c>
    </row>
    <row r="424" spans="1:4" ht="16.5" x14ac:dyDescent="0.25">
      <c r="A424" s="1">
        <v>1</v>
      </c>
      <c r="B424" s="1" t="s">
        <v>274</v>
      </c>
      <c r="C424" s="1"/>
      <c r="D424" s="1"/>
    </row>
    <row r="425" spans="1:4" ht="16.5" x14ac:dyDescent="0.25">
      <c r="B425" s="25" t="s">
        <v>275</v>
      </c>
      <c r="C425" s="1"/>
      <c r="D425" s="1"/>
    </row>
    <row r="426" spans="1:4" ht="16.5" x14ac:dyDescent="0.25">
      <c r="A426" s="1"/>
      <c r="B426" s="1"/>
      <c r="C426" s="1"/>
      <c r="D426" s="1"/>
    </row>
    <row r="427" spans="1:4" ht="16.5" x14ac:dyDescent="0.25">
      <c r="A427" s="78" t="s">
        <v>16</v>
      </c>
      <c r="B427" s="168" t="s">
        <v>276</v>
      </c>
      <c r="C427" s="168"/>
      <c r="D427" s="169">
        <v>1614294</v>
      </c>
    </row>
    <row r="428" spans="1:4" ht="16.5" x14ac:dyDescent="0.25">
      <c r="A428" s="1"/>
      <c r="B428" s="168"/>
      <c r="C428" s="168"/>
      <c r="D428" s="170"/>
    </row>
    <row r="429" spans="1:4" ht="16.5" x14ac:dyDescent="0.25">
      <c r="A429" s="1"/>
      <c r="B429" s="1"/>
      <c r="C429" s="1"/>
      <c r="D429" s="1"/>
    </row>
    <row r="430" spans="1:4" ht="18" thickBot="1" x14ac:dyDescent="0.35">
      <c r="A430" s="161" t="s">
        <v>277</v>
      </c>
      <c r="B430" s="161"/>
      <c r="C430" s="161"/>
      <c r="D430" s="66">
        <f>D423+D427</f>
        <v>16289694</v>
      </c>
    </row>
    <row r="431" spans="1:4" ht="18" thickTop="1" x14ac:dyDescent="0.3">
      <c r="A431" s="25"/>
      <c r="B431" s="69"/>
      <c r="C431" s="69"/>
      <c r="D431" s="65"/>
    </row>
    <row r="432" spans="1:4" ht="17.25" x14ac:dyDescent="0.3">
      <c r="A432" s="25"/>
      <c r="B432" s="144"/>
      <c r="C432" s="144"/>
      <c r="D432" s="65"/>
    </row>
    <row r="433" spans="1:4" ht="17.25" x14ac:dyDescent="0.3">
      <c r="A433" s="25"/>
      <c r="B433" s="144"/>
      <c r="C433" s="144"/>
      <c r="D433" s="65"/>
    </row>
    <row r="434" spans="1:4" ht="16.5" x14ac:dyDescent="0.25">
      <c r="A434" s="1"/>
      <c r="B434" s="1"/>
      <c r="C434" s="1"/>
      <c r="D434" s="1"/>
    </row>
    <row r="435" spans="1:4" ht="17.25" x14ac:dyDescent="0.3">
      <c r="A435" s="54" t="s">
        <v>157</v>
      </c>
      <c r="B435" s="2" t="s">
        <v>278</v>
      </c>
      <c r="C435" s="1"/>
      <c r="D435" s="1"/>
    </row>
    <row r="436" spans="1:4" ht="16.5" x14ac:dyDescent="0.25">
      <c r="A436" s="93" t="s">
        <v>64</v>
      </c>
      <c r="B436" s="55" t="s">
        <v>279</v>
      </c>
      <c r="C436" s="3"/>
      <c r="D436" s="86">
        <v>3480000</v>
      </c>
    </row>
    <row r="437" spans="1:4" ht="16.5" x14ac:dyDescent="0.25">
      <c r="A437" s="1">
        <v>1</v>
      </c>
      <c r="B437" s="1" t="s">
        <v>280</v>
      </c>
      <c r="C437" s="3">
        <v>1000000</v>
      </c>
      <c r="D437" s="3"/>
    </row>
    <row r="438" spans="1:4" ht="16.5" x14ac:dyDescent="0.25">
      <c r="A438" s="1">
        <v>2</v>
      </c>
      <c r="B438" s="1" t="s">
        <v>281</v>
      </c>
      <c r="C438" s="3">
        <v>2480000</v>
      </c>
      <c r="D438" s="3"/>
    </row>
    <row r="439" spans="1:4" ht="16.5" x14ac:dyDescent="0.25">
      <c r="A439" s="1"/>
      <c r="B439" s="1"/>
      <c r="C439" s="3"/>
      <c r="D439" s="3"/>
    </row>
    <row r="440" spans="1:4" ht="16.5" x14ac:dyDescent="0.25">
      <c r="A440" s="93" t="s">
        <v>16</v>
      </c>
      <c r="B440" s="55" t="s">
        <v>282</v>
      </c>
      <c r="C440" s="3"/>
      <c r="D440" s="5">
        <f>C441+C442+C443+C444</f>
        <v>7200000</v>
      </c>
    </row>
    <row r="441" spans="1:4" ht="16.5" x14ac:dyDescent="0.25">
      <c r="A441" s="1">
        <v>1</v>
      </c>
      <c r="B441" s="18" t="s">
        <v>283</v>
      </c>
      <c r="C441" s="3">
        <v>4000000</v>
      </c>
      <c r="D441" s="3"/>
    </row>
    <row r="442" spans="1:4" ht="16.5" x14ac:dyDescent="0.25">
      <c r="A442" s="1">
        <v>2</v>
      </c>
      <c r="B442" s="1" t="s">
        <v>284</v>
      </c>
      <c r="C442" s="3">
        <v>2000000</v>
      </c>
      <c r="D442" s="3"/>
    </row>
    <row r="443" spans="1:4" ht="16.5" x14ac:dyDescent="0.25">
      <c r="A443" s="1">
        <v>3</v>
      </c>
      <c r="B443" s="1" t="s">
        <v>285</v>
      </c>
      <c r="C443" s="3">
        <v>800000</v>
      </c>
      <c r="D443" s="3"/>
    </row>
    <row r="444" spans="1:4" ht="16.5" x14ac:dyDescent="0.25">
      <c r="A444" s="1">
        <v>4</v>
      </c>
      <c r="B444" s="1" t="s">
        <v>286</v>
      </c>
      <c r="C444" s="3">
        <v>400000</v>
      </c>
      <c r="D444" s="3"/>
    </row>
    <row r="445" spans="1:4" ht="16.5" x14ac:dyDescent="0.25">
      <c r="A445" s="1"/>
      <c r="B445" s="1"/>
      <c r="C445" s="3"/>
      <c r="D445" s="3"/>
    </row>
    <row r="446" spans="1:4" ht="18" thickBot="1" x14ac:dyDescent="0.35">
      <c r="A446" s="161" t="s">
        <v>287</v>
      </c>
      <c r="B446" s="161"/>
      <c r="C446" s="161"/>
      <c r="D446" s="66">
        <f>D436+D440</f>
        <v>10680000</v>
      </c>
    </row>
    <row r="447" spans="1:4" ht="17.25" thickTop="1" x14ac:dyDescent="0.25">
      <c r="A447" s="1"/>
      <c r="B447" s="1"/>
      <c r="C447" s="1"/>
      <c r="D447" s="1"/>
    </row>
    <row r="448" spans="1:4" ht="16.5" x14ac:dyDescent="0.25">
      <c r="A448" s="1"/>
      <c r="B448" s="1"/>
      <c r="C448" s="1"/>
      <c r="D448" s="1"/>
    </row>
    <row r="449" spans="1:4" ht="16.5" x14ac:dyDescent="0.25">
      <c r="A449" s="1"/>
      <c r="B449" s="1"/>
      <c r="C449" s="1"/>
      <c r="D449" s="1"/>
    </row>
    <row r="450" spans="1:4" ht="17.25" x14ac:dyDescent="0.3">
      <c r="A450" s="54" t="s">
        <v>159</v>
      </c>
      <c r="B450" s="2" t="s">
        <v>288</v>
      </c>
      <c r="C450" s="2"/>
      <c r="D450" s="2"/>
    </row>
    <row r="451" spans="1:4" ht="16.5" x14ac:dyDescent="0.25">
      <c r="A451" s="1">
        <v>1</v>
      </c>
      <c r="B451" s="1" t="s">
        <v>160</v>
      </c>
      <c r="C451" s="1"/>
      <c r="D451" s="3">
        <v>5520000</v>
      </c>
    </row>
    <row r="452" spans="1:4" ht="16.5" x14ac:dyDescent="0.25">
      <c r="A452" s="1">
        <v>2</v>
      </c>
      <c r="B452" s="94" t="s">
        <v>289</v>
      </c>
      <c r="C452" s="1"/>
      <c r="D452" s="3">
        <v>1480000</v>
      </c>
    </row>
    <row r="453" spans="1:4" ht="18" thickBot="1" x14ac:dyDescent="0.35">
      <c r="A453" s="161" t="s">
        <v>290</v>
      </c>
      <c r="B453" s="161"/>
      <c r="C453" s="161"/>
      <c r="D453" s="95">
        <v>7000000</v>
      </c>
    </row>
    <row r="454" spans="1:4" ht="17.25" thickTop="1" x14ac:dyDescent="0.25">
      <c r="A454" s="1"/>
      <c r="B454" s="1"/>
      <c r="C454" s="1"/>
      <c r="D454" s="1"/>
    </row>
    <row r="455" spans="1:4" ht="16.5" x14ac:dyDescent="0.25">
      <c r="A455" s="1"/>
      <c r="B455" s="1"/>
      <c r="C455" s="1"/>
      <c r="D455" s="1"/>
    </row>
    <row r="456" spans="1:4" ht="16.5" x14ac:dyDescent="0.25">
      <c r="A456" s="1"/>
      <c r="B456" s="1"/>
      <c r="C456" s="1"/>
      <c r="D456" s="1"/>
    </row>
    <row r="457" spans="1:4" ht="16.5" x14ac:dyDescent="0.25">
      <c r="A457" s="1"/>
      <c r="B457" s="1"/>
      <c r="C457" s="1"/>
      <c r="D457" s="1"/>
    </row>
    <row r="458" spans="1:4" ht="17.25" x14ac:dyDescent="0.3">
      <c r="A458" s="54" t="s">
        <v>161</v>
      </c>
      <c r="B458" s="2" t="s">
        <v>291</v>
      </c>
      <c r="C458" s="2"/>
      <c r="D458" s="1"/>
    </row>
    <row r="459" spans="1:4" ht="17.25" x14ac:dyDescent="0.3">
      <c r="A459" s="1"/>
      <c r="B459" s="2" t="s">
        <v>292</v>
      </c>
      <c r="C459" s="1"/>
      <c r="D459" s="1"/>
    </row>
    <row r="460" spans="1:4" ht="16.5" x14ac:dyDescent="0.25">
      <c r="A460" s="1">
        <v>1</v>
      </c>
      <c r="B460" s="1" t="s">
        <v>293</v>
      </c>
      <c r="C460" s="3"/>
      <c r="D460" s="3">
        <v>500000</v>
      </c>
    </row>
    <row r="461" spans="1:4" ht="16.5" x14ac:dyDescent="0.25">
      <c r="A461" s="1">
        <v>2</v>
      </c>
      <c r="B461" s="1" t="s">
        <v>294</v>
      </c>
      <c r="C461" s="3"/>
      <c r="D461" s="3">
        <v>700000</v>
      </c>
    </row>
    <row r="462" spans="1:4" ht="16.5" x14ac:dyDescent="0.25">
      <c r="A462" s="1">
        <v>3</v>
      </c>
      <c r="B462" s="1" t="s">
        <v>295</v>
      </c>
      <c r="C462" s="3"/>
      <c r="D462" s="3">
        <v>1650000</v>
      </c>
    </row>
    <row r="463" spans="1:4" ht="16.5" x14ac:dyDescent="0.25">
      <c r="A463" s="1">
        <v>4</v>
      </c>
      <c r="B463" s="1" t="s">
        <v>296</v>
      </c>
      <c r="C463" s="3"/>
      <c r="D463" s="3">
        <v>500000</v>
      </c>
    </row>
    <row r="464" spans="1:4" ht="16.5" x14ac:dyDescent="0.25">
      <c r="A464" s="1">
        <v>5</v>
      </c>
      <c r="B464" s="1" t="s">
        <v>231</v>
      </c>
      <c r="C464" s="3"/>
      <c r="D464" s="3">
        <v>434000</v>
      </c>
    </row>
    <row r="465" spans="1:4" ht="16.5" x14ac:dyDescent="0.25">
      <c r="A465" s="1"/>
      <c r="B465" s="1"/>
      <c r="C465" s="1"/>
      <c r="D465" s="1"/>
    </row>
    <row r="466" spans="1:4" ht="18" thickBot="1" x14ac:dyDescent="0.35">
      <c r="A466" s="161" t="s">
        <v>291</v>
      </c>
      <c r="B466" s="161"/>
      <c r="C466" s="161"/>
      <c r="D466" s="66">
        <f>D460+D461+D462+D463+D464</f>
        <v>3784000</v>
      </c>
    </row>
    <row r="467" spans="1:4" ht="17.25" thickTop="1" x14ac:dyDescent="0.25">
      <c r="A467" s="1"/>
      <c r="B467" s="1"/>
      <c r="C467" s="1"/>
      <c r="D467" s="1"/>
    </row>
    <row r="468" spans="1:4" ht="16.5" x14ac:dyDescent="0.25">
      <c r="A468" s="1"/>
      <c r="B468" s="1"/>
      <c r="C468" s="1"/>
      <c r="D468" s="1"/>
    </row>
    <row r="469" spans="1:4" ht="16.5" x14ac:dyDescent="0.25">
      <c r="A469" s="1"/>
      <c r="B469" s="1"/>
      <c r="C469" s="1"/>
      <c r="D469" s="1"/>
    </row>
    <row r="470" spans="1:4" ht="16.5" x14ac:dyDescent="0.25">
      <c r="A470" s="1"/>
      <c r="B470" s="1"/>
      <c r="C470" s="1"/>
      <c r="D470" s="1"/>
    </row>
    <row r="471" spans="1:4" ht="17.25" x14ac:dyDescent="0.3">
      <c r="A471" s="54" t="s">
        <v>163</v>
      </c>
      <c r="B471" s="2" t="s">
        <v>297</v>
      </c>
      <c r="C471" s="2"/>
      <c r="D471" s="2"/>
    </row>
    <row r="472" spans="1:4" ht="17.25" x14ac:dyDescent="0.3">
      <c r="A472" s="1"/>
      <c r="B472" s="2" t="s">
        <v>298</v>
      </c>
      <c r="C472" s="1"/>
      <c r="D472" s="1"/>
    </row>
    <row r="473" spans="1:4" ht="16.5" x14ac:dyDescent="0.25">
      <c r="A473" s="1"/>
      <c r="B473" s="1"/>
      <c r="C473" s="1"/>
      <c r="D473" s="1"/>
    </row>
    <row r="474" spans="1:4" ht="16.5" x14ac:dyDescent="0.25">
      <c r="A474" s="4">
        <v>1</v>
      </c>
      <c r="B474" s="4" t="s">
        <v>299</v>
      </c>
      <c r="C474" s="1"/>
      <c r="D474" s="34">
        <v>6480000</v>
      </c>
    </row>
    <row r="475" spans="1:4" ht="16.5" x14ac:dyDescent="0.25">
      <c r="A475" s="27" t="s">
        <v>99</v>
      </c>
      <c r="B475" s="1" t="s">
        <v>300</v>
      </c>
      <c r="C475" s="3">
        <v>3850000</v>
      </c>
      <c r="D475" s="4"/>
    </row>
    <row r="476" spans="1:4" ht="16.5" x14ac:dyDescent="0.25">
      <c r="A476" s="27" t="s">
        <v>106</v>
      </c>
      <c r="B476" s="1" t="s">
        <v>301</v>
      </c>
      <c r="C476" s="3">
        <v>1630000</v>
      </c>
      <c r="D476" s="4"/>
    </row>
    <row r="477" spans="1:4" ht="16.5" x14ac:dyDescent="0.25">
      <c r="A477" s="27" t="s">
        <v>302</v>
      </c>
      <c r="B477" s="1" t="s">
        <v>303</v>
      </c>
      <c r="C477" s="3">
        <v>1000000</v>
      </c>
      <c r="D477" s="4"/>
    </row>
    <row r="478" spans="1:4" ht="16.5" x14ac:dyDescent="0.25">
      <c r="A478" s="29" t="s">
        <v>100</v>
      </c>
      <c r="B478" s="4" t="s">
        <v>304</v>
      </c>
      <c r="D478" s="5">
        <v>24500000</v>
      </c>
    </row>
    <row r="479" spans="1:4" ht="16.5" x14ac:dyDescent="0.25">
      <c r="A479" s="27" t="s">
        <v>28</v>
      </c>
      <c r="B479" s="1" t="s">
        <v>305</v>
      </c>
      <c r="C479" s="3">
        <v>24500000</v>
      </c>
      <c r="D479" s="5"/>
    </row>
    <row r="480" spans="1:4" ht="16.5" x14ac:dyDescent="0.25">
      <c r="A480" s="27"/>
      <c r="B480" s="1"/>
      <c r="C480" s="3"/>
      <c r="D480" s="5"/>
    </row>
    <row r="481" spans="1:4" ht="16.5" x14ac:dyDescent="0.25">
      <c r="A481" s="27" t="s">
        <v>101</v>
      </c>
      <c r="B481" s="26" t="s">
        <v>306</v>
      </c>
      <c r="C481" s="1"/>
      <c r="D481" s="5">
        <v>500000</v>
      </c>
    </row>
    <row r="482" spans="1:4" x14ac:dyDescent="0.25">
      <c r="A482" s="164" t="s">
        <v>307</v>
      </c>
      <c r="B482" s="164"/>
      <c r="C482" s="164"/>
      <c r="D482" s="166">
        <f>D474+D478+D481</f>
        <v>31480000</v>
      </c>
    </row>
    <row r="483" spans="1:4" ht="15.75" thickBot="1" x14ac:dyDescent="0.3">
      <c r="A483" s="165"/>
      <c r="B483" s="165"/>
      <c r="C483" s="165"/>
      <c r="D483" s="167"/>
    </row>
    <row r="484" spans="1:4" ht="17.25" thickTop="1" x14ac:dyDescent="0.25">
      <c r="A484" s="27"/>
      <c r="B484" s="1"/>
      <c r="C484" s="1"/>
      <c r="D484" s="1"/>
    </row>
    <row r="485" spans="1:4" ht="16.5" x14ac:dyDescent="0.25">
      <c r="A485" s="27"/>
      <c r="B485" s="1"/>
      <c r="C485" s="1"/>
      <c r="D485" s="1"/>
    </row>
    <row r="486" spans="1:4" ht="16.5" x14ac:dyDescent="0.25">
      <c r="A486" s="27"/>
      <c r="B486" s="1"/>
      <c r="C486" s="1"/>
      <c r="D486" s="1"/>
    </row>
    <row r="487" spans="1:4" ht="16.5" x14ac:dyDescent="0.25">
      <c r="A487" s="27"/>
      <c r="B487" s="1"/>
      <c r="C487" s="1"/>
      <c r="D487" s="1"/>
    </row>
    <row r="488" spans="1:4" ht="17.25" x14ac:dyDescent="0.3">
      <c r="A488" s="54" t="s">
        <v>165</v>
      </c>
      <c r="B488" s="2" t="s">
        <v>247</v>
      </c>
      <c r="C488" s="4"/>
      <c r="D488" s="34">
        <f>C490+C491+C492+C493</f>
        <v>4100449</v>
      </c>
    </row>
    <row r="489" spans="1:4" ht="16.5" x14ac:dyDescent="0.25">
      <c r="A489" s="96"/>
      <c r="B489" s="97"/>
      <c r="C489" s="3"/>
      <c r="D489" s="4"/>
    </row>
    <row r="490" spans="1:4" ht="16.5" x14ac:dyDescent="0.25">
      <c r="A490" s="106">
        <v>1</v>
      </c>
      <c r="B490" s="107" t="s">
        <v>308</v>
      </c>
      <c r="C490" s="3">
        <v>1028700</v>
      </c>
      <c r="D490" s="4"/>
    </row>
    <row r="491" spans="1:4" ht="16.5" x14ac:dyDescent="0.25">
      <c r="A491" s="80">
        <v>2</v>
      </c>
      <c r="B491" s="94" t="s">
        <v>326</v>
      </c>
      <c r="C491" s="3">
        <v>1800000</v>
      </c>
      <c r="D491" s="1"/>
    </row>
    <row r="492" spans="1:4" ht="16.5" x14ac:dyDescent="0.25">
      <c r="A492" s="98">
        <v>3</v>
      </c>
      <c r="B492" s="99" t="s">
        <v>453</v>
      </c>
      <c r="C492" s="100">
        <v>400000</v>
      </c>
      <c r="D492" s="1"/>
    </row>
    <row r="493" spans="1:4" ht="16.5" x14ac:dyDescent="0.25">
      <c r="A493" s="98">
        <v>4</v>
      </c>
      <c r="B493" s="99" t="s">
        <v>414</v>
      </c>
      <c r="C493" s="100">
        <v>871749</v>
      </c>
      <c r="D493" s="1"/>
    </row>
    <row r="494" spans="1:4" ht="16.5" x14ac:dyDescent="0.25">
      <c r="A494" s="80"/>
      <c r="B494" s="99"/>
      <c r="C494" s="100"/>
      <c r="D494" s="1"/>
    </row>
    <row r="495" spans="1:4" ht="17.25" x14ac:dyDescent="0.3">
      <c r="A495" s="54" t="s">
        <v>167</v>
      </c>
      <c r="B495" s="2" t="s">
        <v>309</v>
      </c>
      <c r="C495" s="3"/>
      <c r="D495" s="34">
        <v>1270000</v>
      </c>
    </row>
    <row r="496" spans="1:4" ht="16.5" x14ac:dyDescent="0.25">
      <c r="A496" s="80">
        <v>1</v>
      </c>
      <c r="B496" s="1" t="s">
        <v>417</v>
      </c>
      <c r="C496" s="3">
        <v>1000000</v>
      </c>
      <c r="D496" s="1"/>
    </row>
    <row r="497" spans="1:4" ht="16.5" x14ac:dyDescent="0.25">
      <c r="A497" s="1">
        <v>2</v>
      </c>
      <c r="B497" s="101" t="s">
        <v>415</v>
      </c>
      <c r="C497" s="3">
        <v>270000</v>
      </c>
      <c r="D497" s="1"/>
    </row>
    <row r="498" spans="1:4" ht="16.5" x14ac:dyDescent="0.25">
      <c r="A498" s="1"/>
      <c r="B498" s="101"/>
      <c r="C498" s="3"/>
      <c r="D498" s="1"/>
    </row>
    <row r="499" spans="1:4" ht="16.5" x14ac:dyDescent="0.25">
      <c r="A499" s="1"/>
      <c r="B499" s="101"/>
      <c r="C499" s="3"/>
      <c r="D499" s="1"/>
    </row>
    <row r="500" spans="1:4" ht="16.5" x14ac:dyDescent="0.25">
      <c r="A500" s="1"/>
      <c r="B500" s="101"/>
      <c r="C500" s="3"/>
      <c r="D500" s="1"/>
    </row>
    <row r="501" spans="1:4" ht="17.25" x14ac:dyDescent="0.3">
      <c r="A501" s="54" t="s">
        <v>169</v>
      </c>
      <c r="B501" s="2" t="s">
        <v>310</v>
      </c>
      <c r="D501" s="5">
        <v>2500000</v>
      </c>
    </row>
    <row r="503" spans="1:4" ht="16.5" x14ac:dyDescent="0.25">
      <c r="A503" s="1"/>
      <c r="B503" s="1"/>
      <c r="C503" s="1"/>
      <c r="D503" s="1"/>
    </row>
    <row r="504" spans="1:4" ht="17.25" x14ac:dyDescent="0.3">
      <c r="A504" s="72" t="s">
        <v>171</v>
      </c>
      <c r="B504" s="2" t="s">
        <v>311</v>
      </c>
      <c r="C504" s="1"/>
      <c r="D504" s="1"/>
    </row>
    <row r="505" spans="1:4" ht="17.25" x14ac:dyDescent="0.3">
      <c r="A505" s="72"/>
      <c r="B505" s="2"/>
      <c r="C505" s="1"/>
      <c r="D505" s="1"/>
    </row>
    <row r="506" spans="1:4" x14ac:dyDescent="0.25">
      <c r="A506" s="102" t="s">
        <v>64</v>
      </c>
      <c r="B506" s="55" t="s">
        <v>312</v>
      </c>
      <c r="C506" s="55"/>
      <c r="D506" s="55"/>
    </row>
    <row r="507" spans="1:4" ht="16.5" x14ac:dyDescent="0.25">
      <c r="A507" s="29" t="s">
        <v>146</v>
      </c>
      <c r="B507" s="4" t="s">
        <v>313</v>
      </c>
      <c r="C507" s="4"/>
      <c r="D507" s="86">
        <v>52141366</v>
      </c>
    </row>
    <row r="508" spans="1:4" ht="16.5" x14ac:dyDescent="0.25">
      <c r="A508" s="27"/>
      <c r="B508" s="80" t="s">
        <v>314</v>
      </c>
      <c r="C508" s="3">
        <v>557610</v>
      </c>
      <c r="D508" s="57"/>
    </row>
    <row r="509" spans="1:4" ht="16.5" x14ac:dyDescent="0.25">
      <c r="A509" s="29" t="s">
        <v>100</v>
      </c>
      <c r="B509" s="4" t="s">
        <v>458</v>
      </c>
      <c r="C509" s="5"/>
      <c r="D509" s="86">
        <v>83556767</v>
      </c>
    </row>
    <row r="510" spans="1:4" ht="16.5" x14ac:dyDescent="0.25">
      <c r="A510" s="27"/>
      <c r="B510" s="80" t="s">
        <v>314</v>
      </c>
      <c r="C510" s="3">
        <v>11560552</v>
      </c>
      <c r="D510" s="3"/>
    </row>
    <row r="511" spans="1:4" ht="16.5" x14ac:dyDescent="0.25">
      <c r="A511" s="1"/>
      <c r="B511" s="1"/>
      <c r="C511" s="1"/>
      <c r="D511" s="1"/>
    </row>
    <row r="512" spans="1:4" ht="17.25" x14ac:dyDescent="0.3">
      <c r="A512" s="103"/>
      <c r="B512" s="104" t="s">
        <v>315</v>
      </c>
      <c r="C512" s="103"/>
      <c r="D512" s="105">
        <f>D507+D509</f>
        <v>135698133</v>
      </c>
    </row>
    <row r="516" spans="1:4" ht="18" thickBot="1" x14ac:dyDescent="0.35">
      <c r="A516" s="176" t="s">
        <v>455</v>
      </c>
      <c r="B516" s="176"/>
      <c r="C516" s="176"/>
      <c r="D516" s="53">
        <v>301440772</v>
      </c>
    </row>
    <row r="517" spans="1:4" ht="15.75" thickTop="1" x14ac:dyDescent="0.25"/>
  </sheetData>
  <mergeCells count="37">
    <mergeCell ref="A516:C516"/>
    <mergeCell ref="A45:D45"/>
    <mergeCell ref="D55:D56"/>
    <mergeCell ref="D58:D59"/>
    <mergeCell ref="D78:D79"/>
    <mergeCell ref="A136:D136"/>
    <mergeCell ref="A181:D181"/>
    <mergeCell ref="D207:D208"/>
    <mergeCell ref="A225:C225"/>
    <mergeCell ref="D236:D237"/>
    <mergeCell ref="B239:C239"/>
    <mergeCell ref="D248:D249"/>
    <mergeCell ref="B264:C264"/>
    <mergeCell ref="D265:D266"/>
    <mergeCell ref="A269:C269"/>
    <mergeCell ref="A289:C289"/>
    <mergeCell ref="A1:D1"/>
    <mergeCell ref="A2:D2"/>
    <mergeCell ref="A5:D5"/>
    <mergeCell ref="D9:D10"/>
    <mergeCell ref="A132:C132"/>
    <mergeCell ref="D289:D290"/>
    <mergeCell ref="A290:C290"/>
    <mergeCell ref="D317:D318"/>
    <mergeCell ref="A321:C321"/>
    <mergeCell ref="D347:D348"/>
    <mergeCell ref="A369:C369"/>
    <mergeCell ref="D394:D395"/>
    <mergeCell ref="A417:C417"/>
    <mergeCell ref="A466:C466"/>
    <mergeCell ref="A482:C483"/>
    <mergeCell ref="D482:D483"/>
    <mergeCell ref="B427:C428"/>
    <mergeCell ref="D427:D428"/>
    <mergeCell ref="A430:C430"/>
    <mergeCell ref="A446:C446"/>
    <mergeCell ref="A453:C453"/>
  </mergeCells>
  <pageMargins left="0.70866141732283472" right="0.70866141732283472" top="0.74803149606299213" bottom="0.74803149606299213" header="0.31496062992125984" footer="0.31496062992125984"/>
  <pageSetup paperSize="9" orientation="portrait" useFirstPageNumber="1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opLeftCell="A55" zoomScaleNormal="100" workbookViewId="0">
      <selection activeCell="C38" sqref="C38"/>
    </sheetView>
  </sheetViews>
  <sheetFormatPr defaultRowHeight="15" x14ac:dyDescent="0.25"/>
  <cols>
    <col min="1" max="1" width="5.7109375" customWidth="1"/>
    <col min="2" max="2" width="44.42578125" customWidth="1"/>
    <col min="3" max="3" width="18.7109375" customWidth="1"/>
    <col min="4" max="4" width="18.140625" customWidth="1"/>
    <col min="5" max="5" width="29" customWidth="1"/>
    <col min="10" max="10" width="15.140625" bestFit="1" customWidth="1"/>
    <col min="12" max="12" width="13.5703125" bestFit="1" customWidth="1"/>
  </cols>
  <sheetData>
    <row r="1" spans="1:12" ht="16.5" x14ac:dyDescent="0.25">
      <c r="A1" s="173" t="s">
        <v>0</v>
      </c>
      <c r="B1" s="173"/>
      <c r="C1" s="173"/>
      <c r="D1" s="173"/>
    </row>
    <row r="2" spans="1:12" ht="16.5" x14ac:dyDescent="0.25">
      <c r="A2" s="173" t="s">
        <v>105</v>
      </c>
      <c r="B2" s="173"/>
      <c r="C2" s="173"/>
      <c r="D2" s="173"/>
    </row>
    <row r="5" spans="1:12" ht="17.25" x14ac:dyDescent="0.3">
      <c r="A5" s="177" t="s">
        <v>1</v>
      </c>
      <c r="B5" s="177"/>
      <c r="C5" s="177"/>
      <c r="D5" s="177"/>
    </row>
    <row r="6" spans="1:12" ht="16.5" x14ac:dyDescent="0.25">
      <c r="A6" s="1"/>
      <c r="B6" s="1"/>
      <c r="C6" s="1"/>
      <c r="D6" s="1"/>
    </row>
    <row r="7" spans="1:12" ht="17.25" x14ac:dyDescent="0.3">
      <c r="A7" s="2" t="s">
        <v>2</v>
      </c>
      <c r="B7" s="2" t="s">
        <v>3</v>
      </c>
      <c r="C7" s="3"/>
      <c r="D7" s="1"/>
    </row>
    <row r="8" spans="1:12" ht="16.5" x14ac:dyDescent="0.25">
      <c r="A8" s="4">
        <v>1</v>
      </c>
      <c r="B8" s="4" t="s">
        <v>4</v>
      </c>
      <c r="C8" s="5"/>
      <c r="D8" s="5">
        <v>27240800</v>
      </c>
    </row>
    <row r="9" spans="1:12" ht="16.5" x14ac:dyDescent="0.25">
      <c r="A9" s="1"/>
      <c r="B9" s="1" t="s">
        <v>70</v>
      </c>
      <c r="C9" s="3">
        <v>26151000</v>
      </c>
      <c r="D9" s="3"/>
      <c r="J9" s="16"/>
    </row>
    <row r="10" spans="1:12" ht="16.5" x14ac:dyDescent="0.25">
      <c r="A10" s="1"/>
      <c r="B10" s="1" t="s">
        <v>5</v>
      </c>
      <c r="C10" s="3"/>
      <c r="D10" s="3"/>
      <c r="J10" s="16"/>
    </row>
    <row r="11" spans="1:12" ht="16.5" x14ac:dyDescent="0.25">
      <c r="A11" s="1"/>
      <c r="B11" s="1" t="s">
        <v>71</v>
      </c>
      <c r="C11" s="3">
        <v>1089800</v>
      </c>
      <c r="D11" s="3"/>
      <c r="J11" s="16"/>
    </row>
    <row r="12" spans="1:12" ht="16.5" x14ac:dyDescent="0.25">
      <c r="A12" s="1"/>
      <c r="B12" s="1"/>
      <c r="C12" s="3"/>
      <c r="D12" s="3"/>
      <c r="J12" s="16"/>
    </row>
    <row r="13" spans="1:12" ht="16.5" x14ac:dyDescent="0.25">
      <c r="A13" s="4">
        <v>2</v>
      </c>
      <c r="B13" s="4" t="s">
        <v>6</v>
      </c>
      <c r="C13" s="5"/>
      <c r="D13" s="5">
        <v>1856700</v>
      </c>
      <c r="J13" s="16"/>
    </row>
    <row r="14" spans="1:12" ht="16.5" x14ac:dyDescent="0.25">
      <c r="A14" s="1"/>
      <c r="B14" s="1" t="s">
        <v>72</v>
      </c>
      <c r="C14" s="3">
        <v>1039500</v>
      </c>
      <c r="D14" s="3"/>
      <c r="J14" s="16"/>
    </row>
    <row r="15" spans="1:12" ht="16.5" x14ac:dyDescent="0.25">
      <c r="A15" s="1"/>
      <c r="B15" s="1" t="s">
        <v>7</v>
      </c>
      <c r="C15" s="3">
        <v>817200</v>
      </c>
      <c r="D15" s="3"/>
      <c r="J15" s="16"/>
      <c r="L15" s="23"/>
    </row>
    <row r="16" spans="1:12" ht="16.5" x14ac:dyDescent="0.25">
      <c r="A16" s="4">
        <v>3</v>
      </c>
      <c r="B16" s="4" t="s">
        <v>8</v>
      </c>
      <c r="C16" s="3"/>
      <c r="D16" s="5">
        <v>288000</v>
      </c>
    </row>
    <row r="17" spans="1:4" ht="16.5" x14ac:dyDescent="0.25">
      <c r="A17" s="1"/>
      <c r="B17" s="1" t="s">
        <v>9</v>
      </c>
      <c r="C17" s="3">
        <v>288000</v>
      </c>
      <c r="D17" s="3"/>
    </row>
    <row r="18" spans="1:4" ht="16.5" x14ac:dyDescent="0.25">
      <c r="A18" s="4">
        <v>4</v>
      </c>
      <c r="B18" s="4" t="s">
        <v>10</v>
      </c>
      <c r="C18" s="5"/>
      <c r="D18" s="5">
        <v>84000</v>
      </c>
    </row>
    <row r="19" spans="1:4" ht="16.5" x14ac:dyDescent="0.25">
      <c r="A19" s="1"/>
      <c r="B19" s="1" t="s">
        <v>11</v>
      </c>
      <c r="C19" s="3">
        <v>84000</v>
      </c>
      <c r="D19" s="3"/>
    </row>
    <row r="20" spans="1:4" ht="16.5" x14ac:dyDescent="0.25">
      <c r="A20" s="4">
        <v>5</v>
      </c>
      <c r="B20" s="4" t="s">
        <v>12</v>
      </c>
      <c r="C20" s="5"/>
      <c r="D20" s="5">
        <v>600000</v>
      </c>
    </row>
    <row r="21" spans="1:4" ht="16.5" x14ac:dyDescent="0.25">
      <c r="A21" s="4">
        <v>6</v>
      </c>
      <c r="B21" s="4" t="s">
        <v>13</v>
      </c>
      <c r="C21" s="5"/>
      <c r="D21" s="5">
        <v>1050000</v>
      </c>
    </row>
    <row r="22" spans="1:4" ht="16.5" x14ac:dyDescent="0.25">
      <c r="A22" s="4">
        <v>7</v>
      </c>
      <c r="B22" s="4" t="s">
        <v>14</v>
      </c>
      <c r="C22" s="5"/>
      <c r="D22" s="5">
        <v>600000</v>
      </c>
    </row>
    <row r="23" spans="1:4" ht="17.25" x14ac:dyDescent="0.3">
      <c r="A23" s="6"/>
      <c r="B23" s="7" t="s">
        <v>15</v>
      </c>
      <c r="C23" s="7"/>
      <c r="D23" s="8">
        <f>D8+D9+D10+D11+D12+D13+D14+D15+D16+D17+D18+D19+D20+D21+D22</f>
        <v>31719500</v>
      </c>
    </row>
    <row r="24" spans="1:4" ht="17.25" x14ac:dyDescent="0.3">
      <c r="B24" s="9"/>
      <c r="C24" s="9"/>
      <c r="D24" s="10"/>
    </row>
    <row r="25" spans="1:4" ht="16.5" x14ac:dyDescent="0.25">
      <c r="A25" s="1"/>
      <c r="B25" s="1"/>
      <c r="C25" s="3"/>
      <c r="D25" s="3"/>
    </row>
    <row r="26" spans="1:4" ht="17.25" x14ac:dyDescent="0.3">
      <c r="A26" s="2" t="s">
        <v>16</v>
      </c>
      <c r="B26" s="2" t="s">
        <v>17</v>
      </c>
      <c r="C26" s="3"/>
      <c r="D26" s="3"/>
    </row>
    <row r="27" spans="1:4" ht="17.25" x14ac:dyDescent="0.3">
      <c r="A27" s="1"/>
      <c r="B27" s="2" t="s">
        <v>18</v>
      </c>
      <c r="C27" s="3"/>
      <c r="D27" s="3"/>
    </row>
    <row r="28" spans="1:4" ht="16.5" x14ac:dyDescent="0.25">
      <c r="A28" s="1"/>
      <c r="B28" s="1"/>
      <c r="C28" s="3"/>
      <c r="D28" s="3"/>
    </row>
    <row r="29" spans="1:4" ht="16.5" x14ac:dyDescent="0.25">
      <c r="A29" s="4">
        <v>1</v>
      </c>
      <c r="B29" s="4" t="s">
        <v>19</v>
      </c>
      <c r="C29" s="11"/>
      <c r="D29" s="5">
        <v>5992976</v>
      </c>
    </row>
    <row r="30" spans="1:4" ht="16.5" x14ac:dyDescent="0.25">
      <c r="A30" s="4">
        <v>2</v>
      </c>
      <c r="B30" s="4" t="s">
        <v>20</v>
      </c>
      <c r="C30" s="11"/>
      <c r="D30" s="5">
        <v>346500</v>
      </c>
    </row>
    <row r="31" spans="1:4" ht="16.5" x14ac:dyDescent="0.25">
      <c r="A31" s="4">
        <v>3</v>
      </c>
      <c r="B31" s="4" t="s">
        <v>21</v>
      </c>
      <c r="C31" s="11"/>
      <c r="D31" s="5">
        <v>409300</v>
      </c>
    </row>
    <row r="32" spans="1:4" ht="16.5" x14ac:dyDescent="0.25">
      <c r="A32" s="4">
        <v>4</v>
      </c>
      <c r="B32" s="4" t="s">
        <v>22</v>
      </c>
      <c r="C32" s="11"/>
      <c r="D32" s="5">
        <v>438500</v>
      </c>
    </row>
    <row r="33" spans="1:4" ht="16.5" x14ac:dyDescent="0.25">
      <c r="A33" s="1"/>
      <c r="B33" s="1"/>
      <c r="C33" s="3"/>
      <c r="D33" s="3"/>
    </row>
    <row r="34" spans="1:4" ht="17.25" x14ac:dyDescent="0.3">
      <c r="A34" s="12"/>
      <c r="B34" s="13" t="s">
        <v>459</v>
      </c>
      <c r="C34" s="8"/>
      <c r="D34" s="14"/>
    </row>
    <row r="35" spans="1:4" ht="17.25" x14ac:dyDescent="0.3">
      <c r="A35" s="12"/>
      <c r="B35" s="13" t="s">
        <v>23</v>
      </c>
      <c r="C35" s="8"/>
      <c r="D35" s="8">
        <f>D29+D30+D31+D32</f>
        <v>7187276</v>
      </c>
    </row>
    <row r="36" spans="1:4" ht="16.5" x14ac:dyDescent="0.25">
      <c r="A36" s="1"/>
      <c r="B36" s="1"/>
      <c r="C36" s="3"/>
      <c r="D36" s="3"/>
    </row>
    <row r="37" spans="1:4" ht="16.5" x14ac:dyDescent="0.25">
      <c r="A37" s="1"/>
      <c r="B37" s="1"/>
      <c r="C37" s="3"/>
      <c r="D37" s="3"/>
    </row>
    <row r="38" spans="1:4" ht="16.5" x14ac:dyDescent="0.25">
      <c r="A38" s="1"/>
      <c r="B38" s="1"/>
      <c r="C38" s="3"/>
      <c r="D38" s="3"/>
    </row>
    <row r="39" spans="1:4" ht="16.5" x14ac:dyDescent="0.25">
      <c r="A39" s="1"/>
      <c r="B39" s="1"/>
      <c r="C39" s="3"/>
      <c r="D39" s="1"/>
    </row>
    <row r="40" spans="1:4" ht="17.25" x14ac:dyDescent="0.3">
      <c r="A40" s="2" t="s">
        <v>24</v>
      </c>
      <c r="B40" s="2" t="s">
        <v>25</v>
      </c>
      <c r="C40" s="3"/>
      <c r="D40" s="1"/>
    </row>
    <row r="41" spans="1:4" ht="16.5" x14ac:dyDescent="0.25">
      <c r="A41" s="4">
        <v>1</v>
      </c>
      <c r="B41" s="4" t="s">
        <v>26</v>
      </c>
      <c r="C41" s="4"/>
      <c r="D41" s="5">
        <v>400000</v>
      </c>
    </row>
    <row r="42" spans="1:4" ht="16.5" x14ac:dyDescent="0.25">
      <c r="A42" s="4">
        <v>2</v>
      </c>
      <c r="B42" s="4" t="s">
        <v>27</v>
      </c>
      <c r="C42" s="1"/>
      <c r="D42" s="5">
        <v>2050000</v>
      </c>
    </row>
    <row r="43" spans="1:4" ht="16.5" x14ac:dyDescent="0.25">
      <c r="A43" s="15" t="s">
        <v>28</v>
      </c>
      <c r="B43" s="1" t="s">
        <v>29</v>
      </c>
      <c r="C43" s="3">
        <v>400000</v>
      </c>
      <c r="D43" s="16"/>
    </row>
    <row r="44" spans="1:4" ht="16.5" x14ac:dyDescent="0.25">
      <c r="A44" s="15" t="s">
        <v>30</v>
      </c>
      <c r="B44" s="1" t="s">
        <v>31</v>
      </c>
      <c r="C44" s="3">
        <v>500000</v>
      </c>
      <c r="D44" s="16"/>
    </row>
    <row r="45" spans="1:4" ht="16.5" x14ac:dyDescent="0.25">
      <c r="A45" s="15" t="s">
        <v>32</v>
      </c>
      <c r="B45" s="1" t="s">
        <v>33</v>
      </c>
      <c r="C45" s="3">
        <v>300000</v>
      </c>
      <c r="D45" s="16"/>
    </row>
    <row r="46" spans="1:4" ht="16.5" x14ac:dyDescent="0.25">
      <c r="A46" s="15" t="s">
        <v>34</v>
      </c>
      <c r="B46" s="1" t="s">
        <v>74</v>
      </c>
      <c r="C46" s="3">
        <v>700000</v>
      </c>
      <c r="D46" s="16"/>
    </row>
    <row r="47" spans="1:4" ht="16.5" x14ac:dyDescent="0.25">
      <c r="A47" s="15" t="s">
        <v>73</v>
      </c>
      <c r="B47" s="1" t="s">
        <v>35</v>
      </c>
      <c r="C47" s="3">
        <v>150000</v>
      </c>
      <c r="D47" s="16"/>
    </row>
    <row r="48" spans="1:4" ht="16.5" x14ac:dyDescent="0.25">
      <c r="A48" s="4">
        <v>3</v>
      </c>
      <c r="B48" s="4" t="s">
        <v>36</v>
      </c>
      <c r="C48" s="4"/>
      <c r="D48" s="5">
        <f>C49+C50</f>
        <v>1870000</v>
      </c>
    </row>
    <row r="49" spans="1:4" ht="16.5" x14ac:dyDescent="0.25">
      <c r="A49" s="17" t="s">
        <v>37</v>
      </c>
      <c r="B49" s="18" t="s">
        <v>38</v>
      </c>
      <c r="C49" s="3">
        <v>850000</v>
      </c>
    </row>
    <row r="50" spans="1:4" ht="16.5" x14ac:dyDescent="0.25">
      <c r="A50" s="17" t="s">
        <v>39</v>
      </c>
      <c r="B50" s="18" t="s">
        <v>200</v>
      </c>
      <c r="C50" s="3">
        <v>1020000</v>
      </c>
    </row>
    <row r="51" spans="1:4" ht="16.5" x14ac:dyDescent="0.25">
      <c r="A51" s="4">
        <v>4</v>
      </c>
      <c r="B51" s="4" t="s">
        <v>41</v>
      </c>
      <c r="C51" s="1"/>
      <c r="D51" s="5">
        <v>1540000</v>
      </c>
    </row>
    <row r="52" spans="1:4" ht="16.5" x14ac:dyDescent="0.25">
      <c r="A52" s="17" t="s">
        <v>42</v>
      </c>
      <c r="B52" s="1" t="s">
        <v>43</v>
      </c>
      <c r="C52" s="3">
        <v>400000</v>
      </c>
      <c r="D52" s="3"/>
    </row>
    <row r="53" spans="1:4" ht="16.5" x14ac:dyDescent="0.25">
      <c r="A53" s="17" t="s">
        <v>44</v>
      </c>
      <c r="B53" s="1" t="s">
        <v>45</v>
      </c>
      <c r="C53" s="3">
        <v>50000</v>
      </c>
      <c r="D53" s="3"/>
    </row>
    <row r="54" spans="1:4" ht="16.5" x14ac:dyDescent="0.25">
      <c r="A54" s="17" t="s">
        <v>46</v>
      </c>
      <c r="B54" s="1" t="s">
        <v>47</v>
      </c>
      <c r="C54" s="3">
        <v>1090000</v>
      </c>
      <c r="D54" s="3"/>
    </row>
    <row r="55" spans="1:4" ht="16.5" x14ac:dyDescent="0.25">
      <c r="A55" s="4">
        <v>5</v>
      </c>
      <c r="B55" s="4" t="s">
        <v>48</v>
      </c>
      <c r="C55" s="1"/>
      <c r="D55" s="5">
        <v>1200000</v>
      </c>
    </row>
    <row r="56" spans="1:4" ht="16.5" x14ac:dyDescent="0.25">
      <c r="A56" s="4">
        <v>6</v>
      </c>
      <c r="B56" s="4" t="s">
        <v>49</v>
      </c>
      <c r="C56" s="1"/>
      <c r="D56" s="5">
        <v>800000</v>
      </c>
    </row>
    <row r="57" spans="1:4" ht="16.5" x14ac:dyDescent="0.25">
      <c r="A57" s="4">
        <v>7</v>
      </c>
      <c r="B57" s="4" t="s">
        <v>50</v>
      </c>
      <c r="C57" s="1"/>
      <c r="D57" s="5">
        <v>1100000</v>
      </c>
    </row>
    <row r="58" spans="1:4" ht="16.5" x14ac:dyDescent="0.25">
      <c r="A58" s="4">
        <v>8</v>
      </c>
      <c r="B58" s="4" t="s">
        <v>51</v>
      </c>
      <c r="C58" s="4"/>
      <c r="D58" s="5">
        <v>600000</v>
      </c>
    </row>
    <row r="59" spans="1:4" ht="16.5" x14ac:dyDescent="0.25">
      <c r="A59" s="4">
        <v>9</v>
      </c>
      <c r="B59" s="4" t="s">
        <v>52</v>
      </c>
      <c r="C59" s="4"/>
      <c r="D59" s="5">
        <v>100000</v>
      </c>
    </row>
    <row r="60" spans="1:4" ht="16.5" x14ac:dyDescent="0.25">
      <c r="A60" s="4">
        <v>10</v>
      </c>
      <c r="B60" s="4" t="s">
        <v>53</v>
      </c>
      <c r="C60" s="4"/>
      <c r="D60" s="5">
        <v>200000</v>
      </c>
    </row>
    <row r="61" spans="1:4" ht="16.5" x14ac:dyDescent="0.25">
      <c r="A61" s="4">
        <v>11</v>
      </c>
      <c r="B61" s="4" t="s">
        <v>231</v>
      </c>
      <c r="C61" s="4"/>
      <c r="D61" s="5">
        <v>2662200</v>
      </c>
    </row>
    <row r="62" spans="1:4" ht="17.25" x14ac:dyDescent="0.3">
      <c r="A62" s="12"/>
      <c r="B62" s="13" t="s">
        <v>55</v>
      </c>
      <c r="C62" s="12"/>
      <c r="D62" s="8">
        <f>D41+D42+D48+D51+D55+D56+D57+D58+D61+D59+D60</f>
        <v>12522200</v>
      </c>
    </row>
    <row r="63" spans="1:4" ht="16.5" x14ac:dyDescent="0.25">
      <c r="A63" s="1"/>
      <c r="B63" s="1"/>
      <c r="C63" s="1"/>
      <c r="D63" s="3"/>
    </row>
    <row r="64" spans="1:4" ht="16.5" x14ac:dyDescent="0.25">
      <c r="A64" s="1"/>
      <c r="B64" s="1"/>
      <c r="C64" s="1"/>
      <c r="D64" s="3"/>
    </row>
    <row r="65" spans="1:4" ht="16.5" x14ac:dyDescent="0.25">
      <c r="A65" s="1"/>
      <c r="B65" s="1"/>
      <c r="C65" s="1"/>
      <c r="D65" s="3"/>
    </row>
    <row r="66" spans="1:4" ht="16.5" x14ac:dyDescent="0.25">
      <c r="A66" s="1"/>
      <c r="B66" s="1"/>
      <c r="C66" s="1"/>
      <c r="D66" s="3"/>
    </row>
    <row r="67" spans="1:4" ht="17.25" x14ac:dyDescent="0.3">
      <c r="A67" s="2" t="s">
        <v>56</v>
      </c>
      <c r="B67" s="2" t="s">
        <v>57</v>
      </c>
      <c r="C67" s="1"/>
      <c r="D67" s="3"/>
    </row>
    <row r="68" spans="1:4" ht="16.5" x14ac:dyDescent="0.25">
      <c r="A68" s="1">
        <v>1</v>
      </c>
      <c r="B68" s="1" t="s">
        <v>58</v>
      </c>
      <c r="C68" s="1"/>
      <c r="D68" s="3">
        <v>500000</v>
      </c>
    </row>
    <row r="69" spans="1:4" ht="16.5" x14ac:dyDescent="0.25">
      <c r="A69" s="1">
        <v>2</v>
      </c>
      <c r="B69" s="1" t="s">
        <v>59</v>
      </c>
      <c r="C69" s="1"/>
      <c r="D69" s="3">
        <v>500000</v>
      </c>
    </row>
    <row r="70" spans="1:4" ht="16.5" x14ac:dyDescent="0.25">
      <c r="A70" s="1">
        <v>3</v>
      </c>
      <c r="B70" s="1" t="s">
        <v>60</v>
      </c>
      <c r="C70" s="1"/>
      <c r="D70" s="3">
        <v>270000</v>
      </c>
    </row>
    <row r="71" spans="1:4" ht="17.25" x14ac:dyDescent="0.3">
      <c r="A71" s="12"/>
      <c r="B71" s="13" t="s">
        <v>61</v>
      </c>
      <c r="C71" s="12"/>
      <c r="D71" s="8">
        <v>1270000</v>
      </c>
    </row>
    <row r="72" spans="1:4" ht="16.5" x14ac:dyDescent="0.25">
      <c r="A72" s="1"/>
      <c r="B72" s="1"/>
      <c r="C72" s="1"/>
      <c r="D72" s="3"/>
    </row>
    <row r="73" spans="1:4" ht="16.5" x14ac:dyDescent="0.25">
      <c r="A73" s="1"/>
      <c r="B73" s="1"/>
      <c r="C73" s="1"/>
      <c r="D73" s="3"/>
    </row>
    <row r="74" spans="1:4" ht="16.5" x14ac:dyDescent="0.25">
      <c r="A74" s="1"/>
      <c r="B74" s="1"/>
      <c r="C74" s="1"/>
      <c r="D74" s="3"/>
    </row>
    <row r="75" spans="1:4" ht="18" thickBot="1" x14ac:dyDescent="0.35">
      <c r="A75" s="19"/>
      <c r="B75" s="20" t="s">
        <v>62</v>
      </c>
      <c r="C75" s="19"/>
      <c r="D75" s="21">
        <f>D23+D35+D62+D71</f>
        <v>52698976</v>
      </c>
    </row>
    <row r="76" spans="1:4" ht="15.75" thickTop="1" x14ac:dyDescent="0.25">
      <c r="D76" s="16"/>
    </row>
    <row r="77" spans="1:4" x14ac:dyDescent="0.25">
      <c r="D77" s="16"/>
    </row>
    <row r="78" spans="1:4" x14ac:dyDescent="0.25">
      <c r="D78" s="16"/>
    </row>
    <row r="80" spans="1:4" ht="17.25" x14ac:dyDescent="0.3">
      <c r="A80" s="177" t="s">
        <v>63</v>
      </c>
      <c r="B80" s="185"/>
      <c r="C80" s="185"/>
      <c r="D80" s="185"/>
    </row>
    <row r="82" spans="1:4" ht="16.5" x14ac:dyDescent="0.25">
      <c r="A82" s="4" t="s">
        <v>64</v>
      </c>
      <c r="B82" s="4" t="s">
        <v>65</v>
      </c>
      <c r="C82" s="1"/>
      <c r="D82" s="5">
        <v>20000</v>
      </c>
    </row>
    <row r="83" spans="1:4" ht="16.5" x14ac:dyDescent="0.25">
      <c r="A83" s="1"/>
      <c r="B83" s="1" t="s">
        <v>66</v>
      </c>
      <c r="C83" s="1"/>
      <c r="D83" s="3"/>
    </row>
    <row r="84" spans="1:4" ht="16.5" x14ac:dyDescent="0.25">
      <c r="A84" s="1"/>
      <c r="B84" s="1"/>
      <c r="C84" s="1"/>
      <c r="D84" s="3"/>
    </row>
    <row r="85" spans="1:4" ht="16.5" x14ac:dyDescent="0.25">
      <c r="A85" s="4" t="s">
        <v>16</v>
      </c>
      <c r="B85" s="4" t="s">
        <v>67</v>
      </c>
      <c r="C85" s="1"/>
      <c r="D85" s="5">
        <v>537610</v>
      </c>
    </row>
    <row r="86" spans="1:4" ht="16.5" x14ac:dyDescent="0.25">
      <c r="A86" s="1"/>
      <c r="B86" s="1"/>
      <c r="C86" s="1"/>
      <c r="D86" s="3"/>
    </row>
    <row r="87" spans="1:4" ht="16.5" x14ac:dyDescent="0.25">
      <c r="A87" s="4" t="s">
        <v>24</v>
      </c>
      <c r="B87" s="4" t="s">
        <v>68</v>
      </c>
      <c r="C87" s="4"/>
      <c r="D87" s="86">
        <f>D75-D82-D85</f>
        <v>52141366</v>
      </c>
    </row>
    <row r="88" spans="1:4" ht="16.5" x14ac:dyDescent="0.25">
      <c r="A88" s="1"/>
      <c r="B88" s="1"/>
      <c r="C88" s="1"/>
      <c r="D88" s="3"/>
    </row>
    <row r="89" spans="1:4" ht="16.5" x14ac:dyDescent="0.25">
      <c r="A89" s="1"/>
      <c r="B89" s="1"/>
      <c r="C89" s="1"/>
      <c r="D89" s="3"/>
    </row>
    <row r="90" spans="1:4" ht="18" thickBot="1" x14ac:dyDescent="0.35">
      <c r="A90" s="22"/>
      <c r="B90" s="20" t="s">
        <v>69</v>
      </c>
      <c r="C90" s="22"/>
      <c r="D90" s="21">
        <f>D82+D85+D87</f>
        <v>52698976</v>
      </c>
    </row>
    <row r="91" spans="1:4" ht="15.75" thickTop="1" x14ac:dyDescent="0.25"/>
  </sheetData>
  <mergeCells count="4">
    <mergeCell ref="A1:D1"/>
    <mergeCell ref="A2:D2"/>
    <mergeCell ref="A5:D5"/>
    <mergeCell ref="A80:D80"/>
  </mergeCells>
  <pageMargins left="0.70866141732283472" right="0.70866141732283472" top="0.74803149606299213" bottom="0.74803149606299213" header="0.31496062992125984" footer="0.31496062992125984"/>
  <pageSetup paperSize="9" firstPageNumber="13" orientation="portrait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6"/>
  <sheetViews>
    <sheetView tabSelected="1" topLeftCell="A301" zoomScaleNormal="100" workbookViewId="0">
      <selection activeCell="C289" sqref="C289"/>
    </sheetView>
  </sheetViews>
  <sheetFormatPr defaultRowHeight="15" x14ac:dyDescent="0.25"/>
  <cols>
    <col min="1" max="1" width="5.7109375" customWidth="1"/>
    <col min="2" max="2" width="44.42578125" customWidth="1"/>
    <col min="3" max="3" width="18.7109375" customWidth="1"/>
    <col min="4" max="4" width="18.140625" customWidth="1"/>
  </cols>
  <sheetData>
    <row r="1" spans="1:4" ht="16.5" x14ac:dyDescent="0.25">
      <c r="A1" s="173" t="s">
        <v>380</v>
      </c>
      <c r="B1" s="173"/>
      <c r="C1" s="173"/>
      <c r="D1" s="173"/>
    </row>
    <row r="2" spans="1:4" ht="16.5" x14ac:dyDescent="0.25">
      <c r="A2" s="173" t="s">
        <v>381</v>
      </c>
      <c r="B2" s="173"/>
      <c r="C2" s="173"/>
      <c r="D2" s="173"/>
    </row>
    <row r="3" spans="1:4" ht="16.5" x14ac:dyDescent="0.25">
      <c r="A3" s="173" t="s">
        <v>105</v>
      </c>
      <c r="B3" s="173"/>
      <c r="C3" s="173"/>
      <c r="D3" s="173"/>
    </row>
    <row r="6" spans="1:4" ht="17.25" x14ac:dyDescent="0.3">
      <c r="A6" s="177" t="s">
        <v>1</v>
      </c>
      <c r="B6" s="177"/>
      <c r="C6" s="177"/>
      <c r="D6" s="177"/>
    </row>
    <row r="7" spans="1:4" ht="17.25" x14ac:dyDescent="0.3">
      <c r="A7" s="49"/>
      <c r="B7" s="49"/>
      <c r="C7" s="49"/>
      <c r="D7" s="49"/>
    </row>
    <row r="8" spans="1:4" ht="17.25" x14ac:dyDescent="0.3">
      <c r="A8" s="188" t="s">
        <v>327</v>
      </c>
      <c r="B8" s="188"/>
      <c r="C8" s="188"/>
      <c r="D8" s="188"/>
    </row>
    <row r="9" spans="1:4" ht="17.25" x14ac:dyDescent="0.3">
      <c r="A9" s="108"/>
      <c r="B9" s="108"/>
      <c r="C9" s="108"/>
      <c r="D9" s="108"/>
    </row>
    <row r="10" spans="1:4" ht="17.25" x14ac:dyDescent="0.3">
      <c r="A10" s="108"/>
      <c r="B10" s="108"/>
      <c r="C10" s="108"/>
      <c r="D10" s="108"/>
    </row>
    <row r="11" spans="1:4" ht="17.25" x14ac:dyDescent="0.3">
      <c r="A11" s="2" t="s">
        <v>64</v>
      </c>
      <c r="B11" s="2" t="s">
        <v>382</v>
      </c>
      <c r="C11" s="1"/>
      <c r="D11" s="1"/>
    </row>
    <row r="12" spans="1:4" ht="17.25" x14ac:dyDescent="0.3">
      <c r="A12" s="2" t="s">
        <v>178</v>
      </c>
      <c r="B12" s="2" t="s">
        <v>3</v>
      </c>
      <c r="C12" s="3"/>
      <c r="D12" s="1"/>
    </row>
    <row r="13" spans="1:4" ht="17.25" x14ac:dyDescent="0.3">
      <c r="A13" s="2"/>
      <c r="B13" s="2"/>
      <c r="C13" s="3"/>
      <c r="D13" s="1"/>
    </row>
    <row r="14" spans="1:4" ht="16.5" x14ac:dyDescent="0.25">
      <c r="A14" s="4">
        <v>1</v>
      </c>
      <c r="B14" s="4" t="s">
        <v>4</v>
      </c>
      <c r="C14" s="5"/>
      <c r="D14" s="5">
        <f>C15+C17+C18</f>
        <v>8206821</v>
      </c>
    </row>
    <row r="15" spans="1:4" ht="16.5" x14ac:dyDescent="0.25">
      <c r="A15" s="1"/>
      <c r="B15" s="1" t="s">
        <v>383</v>
      </c>
      <c r="C15" s="3">
        <v>7557000</v>
      </c>
      <c r="D15" s="3"/>
    </row>
    <row r="16" spans="1:4" ht="16.5" x14ac:dyDescent="0.25">
      <c r="A16" s="1"/>
      <c r="B16" s="1" t="s">
        <v>5</v>
      </c>
      <c r="C16" s="3"/>
      <c r="D16" s="3"/>
    </row>
    <row r="17" spans="1:4" ht="16.5" x14ac:dyDescent="0.25">
      <c r="A17" s="1"/>
      <c r="B17" s="1" t="s">
        <v>384</v>
      </c>
      <c r="C17" s="3">
        <v>449821</v>
      </c>
      <c r="D17" s="3"/>
    </row>
    <row r="18" spans="1:4" ht="16.5" x14ac:dyDescent="0.25">
      <c r="A18" s="1"/>
      <c r="B18" s="1" t="s">
        <v>385</v>
      </c>
      <c r="C18" s="3">
        <v>200000</v>
      </c>
      <c r="D18" s="3"/>
    </row>
    <row r="19" spans="1:4" ht="16.5" x14ac:dyDescent="0.25">
      <c r="A19" s="4">
        <v>2</v>
      </c>
      <c r="B19" s="4" t="s">
        <v>6</v>
      </c>
      <c r="C19" s="5"/>
      <c r="D19" s="5">
        <f>C20+C21</f>
        <v>716850</v>
      </c>
    </row>
    <row r="20" spans="1:4" ht="16.5" x14ac:dyDescent="0.25">
      <c r="A20" s="1"/>
      <c r="B20" s="1" t="s">
        <v>328</v>
      </c>
      <c r="C20" s="3">
        <v>594000</v>
      </c>
      <c r="D20" s="3"/>
    </row>
    <row r="21" spans="1:4" ht="16.5" x14ac:dyDescent="0.25">
      <c r="A21" s="1"/>
      <c r="B21" s="1" t="s">
        <v>329</v>
      </c>
      <c r="C21" s="3">
        <v>122850</v>
      </c>
      <c r="D21" s="3"/>
    </row>
    <row r="22" spans="1:4" ht="16.5" x14ac:dyDescent="0.25">
      <c r="A22" s="4">
        <v>4</v>
      </c>
      <c r="B22" s="4" t="s">
        <v>8</v>
      </c>
      <c r="C22" s="3"/>
      <c r="D22" s="5">
        <v>200000</v>
      </c>
    </row>
    <row r="23" spans="1:4" ht="16.5" x14ac:dyDescent="0.25">
      <c r="A23" s="1"/>
      <c r="B23" s="1" t="s">
        <v>330</v>
      </c>
      <c r="C23" s="3"/>
      <c r="D23" s="3"/>
    </row>
    <row r="24" spans="1:4" ht="16.5" x14ac:dyDescent="0.25">
      <c r="A24" s="4">
        <v>5</v>
      </c>
      <c r="B24" s="4" t="s">
        <v>10</v>
      </c>
      <c r="C24" s="5"/>
      <c r="D24" s="5">
        <v>48000</v>
      </c>
    </row>
    <row r="25" spans="1:4" ht="16.5" x14ac:dyDescent="0.25">
      <c r="A25" s="1"/>
      <c r="B25" s="1" t="s">
        <v>331</v>
      </c>
      <c r="C25" s="3"/>
      <c r="D25" s="3"/>
    </row>
    <row r="26" spans="1:4" ht="16.5" x14ac:dyDescent="0.25">
      <c r="A26" s="1"/>
      <c r="B26" s="1"/>
      <c r="C26" s="3"/>
      <c r="D26" s="3"/>
    </row>
    <row r="27" spans="1:4" ht="17.25" x14ac:dyDescent="0.3">
      <c r="A27" s="6"/>
      <c r="B27" s="7" t="s">
        <v>15</v>
      </c>
      <c r="C27" s="7"/>
      <c r="D27" s="8">
        <f>D14+D19+D22+D24</f>
        <v>9171671</v>
      </c>
    </row>
    <row r="28" spans="1:4" ht="17.25" x14ac:dyDescent="0.3">
      <c r="B28" s="9"/>
      <c r="C28" s="9"/>
      <c r="D28" s="10"/>
    </row>
    <row r="29" spans="1:4" ht="16.5" x14ac:dyDescent="0.25">
      <c r="A29" s="1"/>
      <c r="B29" s="1"/>
      <c r="C29" s="3"/>
      <c r="D29" s="3"/>
    </row>
    <row r="30" spans="1:4" ht="17.25" x14ac:dyDescent="0.3">
      <c r="A30" s="2" t="s">
        <v>191</v>
      </c>
      <c r="B30" s="2" t="s">
        <v>17</v>
      </c>
      <c r="C30" s="3"/>
      <c r="D30" s="3"/>
    </row>
    <row r="31" spans="1:4" ht="17.25" x14ac:dyDescent="0.3">
      <c r="A31" s="1"/>
      <c r="B31" s="2" t="s">
        <v>18</v>
      </c>
      <c r="C31" s="3"/>
      <c r="D31" s="3"/>
    </row>
    <row r="32" spans="1:4" ht="16.5" x14ac:dyDescent="0.25">
      <c r="A32" s="4">
        <v>1</v>
      </c>
      <c r="B32" s="1" t="s">
        <v>19</v>
      </c>
      <c r="C32" s="11"/>
      <c r="D32" s="5">
        <v>1805500</v>
      </c>
    </row>
    <row r="33" spans="1:4" ht="16.5" x14ac:dyDescent="0.25">
      <c r="A33" s="4">
        <v>2</v>
      </c>
      <c r="B33" s="1" t="s">
        <v>20</v>
      </c>
      <c r="C33" s="11"/>
      <c r="D33" s="5">
        <v>100000</v>
      </c>
    </row>
    <row r="34" spans="1:4" ht="16.5" x14ac:dyDescent="0.25">
      <c r="A34" s="4">
        <v>3</v>
      </c>
      <c r="B34" s="1" t="s">
        <v>21</v>
      </c>
      <c r="C34" s="11"/>
      <c r="D34" s="5">
        <v>118500</v>
      </c>
    </row>
    <row r="35" spans="1:4" ht="16.5" x14ac:dyDescent="0.25">
      <c r="A35" s="4">
        <v>4</v>
      </c>
      <c r="B35" s="1" t="s">
        <v>22</v>
      </c>
      <c r="C35" s="11"/>
      <c r="D35" s="5">
        <v>126900</v>
      </c>
    </row>
    <row r="36" spans="1:4" ht="16.5" x14ac:dyDescent="0.25">
      <c r="A36" s="1"/>
      <c r="B36" s="1"/>
      <c r="C36" s="3"/>
      <c r="D36" s="3"/>
    </row>
    <row r="37" spans="1:4" ht="17.25" x14ac:dyDescent="0.3">
      <c r="A37" s="12"/>
      <c r="B37" s="13" t="s">
        <v>459</v>
      </c>
      <c r="C37" s="8"/>
      <c r="D37" s="14"/>
    </row>
    <row r="38" spans="1:4" ht="17.25" x14ac:dyDescent="0.3">
      <c r="A38" s="12"/>
      <c r="B38" s="13" t="s">
        <v>23</v>
      </c>
      <c r="C38" s="8"/>
      <c r="D38" s="8">
        <f>SUM(D32:D37)</f>
        <v>2150900</v>
      </c>
    </row>
    <row r="39" spans="1:4" ht="16.5" x14ac:dyDescent="0.25">
      <c r="A39" s="1"/>
      <c r="B39" s="1"/>
      <c r="C39" s="3"/>
      <c r="D39" s="3"/>
    </row>
    <row r="40" spans="1:4" ht="16.5" x14ac:dyDescent="0.25">
      <c r="A40" s="1"/>
      <c r="B40" s="1"/>
      <c r="C40" s="3"/>
      <c r="D40" s="1"/>
    </row>
    <row r="41" spans="1:4" ht="17.25" x14ac:dyDescent="0.3">
      <c r="A41" s="2" t="s">
        <v>198</v>
      </c>
      <c r="B41" s="2" t="s">
        <v>25</v>
      </c>
      <c r="C41" s="3"/>
      <c r="D41" s="1"/>
    </row>
    <row r="42" spans="1:4" ht="16.5" x14ac:dyDescent="0.25">
      <c r="A42" s="1"/>
      <c r="B42" s="1"/>
      <c r="C42" s="1"/>
      <c r="D42" s="1"/>
    </row>
    <row r="43" spans="1:4" ht="16.5" x14ac:dyDescent="0.25">
      <c r="A43" s="4">
        <v>1</v>
      </c>
      <c r="B43" s="4" t="s">
        <v>26</v>
      </c>
      <c r="C43" s="4"/>
      <c r="D43" s="5">
        <v>100000</v>
      </c>
    </row>
    <row r="44" spans="1:4" ht="16.5" x14ac:dyDescent="0.25">
      <c r="A44" s="4">
        <v>2</v>
      </c>
      <c r="B44" s="4" t="s">
        <v>27</v>
      </c>
      <c r="C44" s="1"/>
      <c r="D44" s="5">
        <v>1500000</v>
      </c>
    </row>
    <row r="45" spans="1:4" ht="16.5" x14ac:dyDescent="0.25">
      <c r="A45" s="15" t="s">
        <v>28</v>
      </c>
      <c r="B45" s="1" t="s">
        <v>29</v>
      </c>
      <c r="C45" s="3">
        <v>150000</v>
      </c>
    </row>
    <row r="46" spans="1:4" ht="16.5" x14ac:dyDescent="0.25">
      <c r="A46" s="15" t="s">
        <v>34</v>
      </c>
      <c r="B46" t="s">
        <v>332</v>
      </c>
      <c r="C46" s="3">
        <v>95000</v>
      </c>
    </row>
    <row r="47" spans="1:4" ht="16.5" x14ac:dyDescent="0.25">
      <c r="A47" s="15" t="s">
        <v>73</v>
      </c>
      <c r="B47" s="1" t="s">
        <v>35</v>
      </c>
      <c r="C47" s="3">
        <v>1255000</v>
      </c>
    </row>
    <row r="48" spans="1:4" ht="16.5" x14ac:dyDescent="0.25">
      <c r="A48" s="4">
        <v>3</v>
      </c>
      <c r="B48" s="4" t="s">
        <v>48</v>
      </c>
      <c r="C48" s="1"/>
      <c r="D48" s="5">
        <v>600000</v>
      </c>
    </row>
    <row r="49" spans="1:4" ht="16.5" x14ac:dyDescent="0.25">
      <c r="A49" s="4">
        <v>4</v>
      </c>
      <c r="B49" s="4" t="s">
        <v>49</v>
      </c>
      <c r="C49" s="1"/>
      <c r="D49" s="5">
        <v>100000</v>
      </c>
    </row>
    <row r="50" spans="1:4" ht="16.5" x14ac:dyDescent="0.25">
      <c r="A50" s="4">
        <v>5</v>
      </c>
      <c r="B50" s="4" t="s">
        <v>333</v>
      </c>
      <c r="C50" s="4"/>
      <c r="D50" s="5">
        <v>130000</v>
      </c>
    </row>
    <row r="51" spans="1:4" ht="16.5" x14ac:dyDescent="0.25">
      <c r="A51" s="4">
        <v>6</v>
      </c>
      <c r="B51" s="4" t="s">
        <v>203</v>
      </c>
      <c r="C51" s="4"/>
      <c r="D51" s="5">
        <v>50000</v>
      </c>
    </row>
    <row r="52" spans="1:4" ht="16.5" x14ac:dyDescent="0.25">
      <c r="A52" s="4">
        <v>7</v>
      </c>
      <c r="B52" s="4" t="s">
        <v>416</v>
      </c>
      <c r="C52" s="4"/>
      <c r="D52" s="5">
        <v>100000</v>
      </c>
    </row>
    <row r="53" spans="1:4" ht="16.5" x14ac:dyDescent="0.25">
      <c r="A53" s="4">
        <v>8</v>
      </c>
      <c r="B53" s="4" t="s">
        <v>386</v>
      </c>
      <c r="D53" s="5">
        <v>300000</v>
      </c>
    </row>
    <row r="54" spans="1:4" ht="16.5" x14ac:dyDescent="0.25">
      <c r="A54" s="4">
        <v>9</v>
      </c>
      <c r="B54" s="4" t="s">
        <v>231</v>
      </c>
      <c r="C54" s="4"/>
      <c r="D54" s="5">
        <v>2880000</v>
      </c>
    </row>
    <row r="55" spans="1:4" ht="17.25" x14ac:dyDescent="0.3">
      <c r="A55" s="12"/>
      <c r="B55" s="13" t="s">
        <v>55</v>
      </c>
      <c r="C55" s="12"/>
      <c r="D55" s="8">
        <f>D43+D44+D48+D49+D50+D51+D53+D54+D52</f>
        <v>5760000</v>
      </c>
    </row>
    <row r="56" spans="1:4" ht="16.5" x14ac:dyDescent="0.25">
      <c r="A56" s="1"/>
      <c r="B56" s="1"/>
      <c r="C56" s="1"/>
      <c r="D56" s="3"/>
    </row>
    <row r="57" spans="1:4" ht="16.5" x14ac:dyDescent="0.25">
      <c r="A57" s="1"/>
      <c r="B57" s="1"/>
      <c r="C57" s="1"/>
      <c r="D57" s="3"/>
    </row>
    <row r="58" spans="1:4" ht="17.25" x14ac:dyDescent="0.3">
      <c r="A58" s="2" t="s">
        <v>236</v>
      </c>
      <c r="B58" s="2" t="s">
        <v>247</v>
      </c>
      <c r="C58" s="1"/>
      <c r="D58" s="3"/>
    </row>
    <row r="59" spans="1:4" ht="16.5" x14ac:dyDescent="0.25">
      <c r="A59" s="1">
        <v>1</v>
      </c>
      <c r="B59" s="1" t="s">
        <v>58</v>
      </c>
      <c r="C59" s="1"/>
      <c r="D59" s="3">
        <v>100000</v>
      </c>
    </row>
    <row r="60" spans="1:4" ht="16.5" x14ac:dyDescent="0.25">
      <c r="A60" s="1">
        <v>2</v>
      </c>
      <c r="B60" s="1" t="s">
        <v>60</v>
      </c>
      <c r="C60" s="1"/>
      <c r="D60" s="3">
        <v>27000</v>
      </c>
    </row>
    <row r="61" spans="1:4" ht="17.25" x14ac:dyDescent="0.3">
      <c r="A61" s="12"/>
      <c r="B61" s="13" t="s">
        <v>61</v>
      </c>
      <c r="C61" s="12"/>
      <c r="D61" s="8">
        <f>D60+D59</f>
        <v>127000</v>
      </c>
    </row>
    <row r="62" spans="1:4" ht="17.25" x14ac:dyDescent="0.3">
      <c r="A62" s="25"/>
      <c r="B62" s="24"/>
      <c r="C62" s="25"/>
      <c r="D62" s="58"/>
    </row>
    <row r="63" spans="1:4" ht="17.25" x14ac:dyDescent="0.3">
      <c r="A63" s="117" t="s">
        <v>397</v>
      </c>
      <c r="B63" s="24" t="s">
        <v>398</v>
      </c>
      <c r="C63" s="25"/>
      <c r="D63" s="58">
        <v>11098800</v>
      </c>
    </row>
    <row r="64" spans="1:4" ht="17.25" x14ac:dyDescent="0.3">
      <c r="A64" s="25">
        <v>1</v>
      </c>
      <c r="B64" s="118" t="s">
        <v>399</v>
      </c>
      <c r="C64" s="57">
        <v>3748800</v>
      </c>
      <c r="D64" s="58"/>
    </row>
    <row r="65" spans="1:4" ht="17.25" x14ac:dyDescent="0.3">
      <c r="A65" s="122">
        <v>2</v>
      </c>
      <c r="B65" s="25" t="s">
        <v>400</v>
      </c>
      <c r="C65" s="57">
        <v>650000</v>
      </c>
      <c r="D65" s="58"/>
    </row>
    <row r="66" spans="1:4" ht="17.25" x14ac:dyDescent="0.3">
      <c r="A66" s="25">
        <v>3</v>
      </c>
      <c r="B66" s="25" t="s">
        <v>410</v>
      </c>
      <c r="C66" s="57">
        <v>1000000</v>
      </c>
      <c r="D66" s="58"/>
    </row>
    <row r="67" spans="1:4" ht="17.25" x14ac:dyDescent="0.3">
      <c r="A67" s="25">
        <v>4</v>
      </c>
      <c r="B67" s="18" t="s">
        <v>411</v>
      </c>
      <c r="C67" s="57">
        <v>5700000</v>
      </c>
      <c r="D67" s="58"/>
    </row>
    <row r="68" spans="1:4" ht="17.25" x14ac:dyDescent="0.3">
      <c r="A68" s="25">
        <v>5</v>
      </c>
      <c r="B68" s="24" t="s">
        <v>401</v>
      </c>
      <c r="C68" s="25"/>
      <c r="D68" s="58">
        <v>2996676</v>
      </c>
    </row>
    <row r="69" spans="1:4" ht="17.25" x14ac:dyDescent="0.3">
      <c r="A69" s="12"/>
      <c r="B69" s="13" t="s">
        <v>402</v>
      </c>
      <c r="C69" s="12"/>
      <c r="D69" s="8">
        <f>D63+D68</f>
        <v>14095476</v>
      </c>
    </row>
    <row r="70" spans="1:4" ht="17.25" x14ac:dyDescent="0.3">
      <c r="A70" s="25"/>
      <c r="B70" s="24"/>
      <c r="C70" s="25"/>
      <c r="D70" s="58"/>
    </row>
    <row r="71" spans="1:4" ht="16.5" x14ac:dyDescent="0.25">
      <c r="A71" s="1"/>
      <c r="B71" s="1"/>
      <c r="C71" s="1"/>
      <c r="D71" s="1"/>
    </row>
    <row r="72" spans="1:4" ht="16.5" x14ac:dyDescent="0.25">
      <c r="A72" s="109"/>
      <c r="B72" s="186" t="s">
        <v>334</v>
      </c>
      <c r="C72" s="187"/>
      <c r="D72" s="110">
        <f>D61+D55+D27+D38+D69</f>
        <v>31305047</v>
      </c>
    </row>
    <row r="73" spans="1:4" ht="16.5" x14ac:dyDescent="0.25">
      <c r="A73" s="1"/>
      <c r="B73" s="1"/>
      <c r="C73" s="1"/>
      <c r="D73" s="1"/>
    </row>
    <row r="74" spans="1:4" ht="16.5" x14ac:dyDescent="0.25">
      <c r="A74" s="1"/>
      <c r="B74" s="1"/>
      <c r="C74" s="1"/>
      <c r="D74" s="1"/>
    </row>
    <row r="75" spans="1:4" ht="17.25" x14ac:dyDescent="0.3">
      <c r="A75" s="2" t="s">
        <v>16</v>
      </c>
      <c r="B75" s="2" t="s">
        <v>335</v>
      </c>
      <c r="C75" s="1"/>
      <c r="D75" s="1"/>
    </row>
    <row r="76" spans="1:4" ht="17.25" x14ac:dyDescent="0.3">
      <c r="A76" s="2" t="s">
        <v>178</v>
      </c>
      <c r="B76" s="2" t="s">
        <v>3</v>
      </c>
      <c r="C76" s="3"/>
      <c r="D76" s="1"/>
    </row>
    <row r="77" spans="1:4" ht="17.25" x14ac:dyDescent="0.3">
      <c r="A77" s="2"/>
      <c r="B77" s="2"/>
      <c r="C77" s="3"/>
      <c r="D77" s="1"/>
    </row>
    <row r="78" spans="1:4" ht="16.5" x14ac:dyDescent="0.25">
      <c r="A78" s="4">
        <v>1</v>
      </c>
      <c r="B78" s="4" t="s">
        <v>4</v>
      </c>
      <c r="C78" s="5"/>
      <c r="D78" s="5">
        <f>C80+C82+C84</f>
        <v>21746515</v>
      </c>
    </row>
    <row r="79" spans="1:4" ht="16.5" x14ac:dyDescent="0.25">
      <c r="A79" s="1"/>
      <c r="B79" s="1" t="s">
        <v>336</v>
      </c>
      <c r="C79" s="3"/>
      <c r="D79" s="3"/>
    </row>
    <row r="80" spans="1:4" ht="16.5" x14ac:dyDescent="0.25">
      <c r="A80" s="1"/>
      <c r="B80" s="1" t="s">
        <v>387</v>
      </c>
      <c r="C80" s="3">
        <v>17058000</v>
      </c>
      <c r="D80" s="3"/>
    </row>
    <row r="81" spans="1:4" ht="16.5" x14ac:dyDescent="0.25">
      <c r="A81" s="1"/>
      <c r="B81" s="1" t="s">
        <v>337</v>
      </c>
      <c r="C81" s="3"/>
      <c r="D81" s="3"/>
    </row>
    <row r="82" spans="1:4" ht="16.5" x14ac:dyDescent="0.25">
      <c r="A82" s="1"/>
      <c r="B82" s="1" t="s">
        <v>388</v>
      </c>
      <c r="C82" s="3">
        <v>3466800</v>
      </c>
      <c r="D82" s="3"/>
    </row>
    <row r="83" spans="1:4" ht="16.5" x14ac:dyDescent="0.25">
      <c r="A83" s="1"/>
      <c r="B83" s="1" t="s">
        <v>5</v>
      </c>
      <c r="C83" s="3"/>
      <c r="D83" s="3"/>
    </row>
    <row r="84" spans="1:4" ht="16.5" x14ac:dyDescent="0.25">
      <c r="A84" s="1"/>
      <c r="B84" s="1" t="s">
        <v>338</v>
      </c>
      <c r="C84" s="3">
        <v>1221715</v>
      </c>
      <c r="D84" s="3"/>
    </row>
    <row r="85" spans="1:4" ht="16.5" x14ac:dyDescent="0.25">
      <c r="A85" s="4">
        <v>3</v>
      </c>
      <c r="B85" s="4" t="s">
        <v>6</v>
      </c>
      <c r="C85" s="5"/>
      <c r="D85" s="5">
        <v>1297116</v>
      </c>
    </row>
    <row r="86" spans="1:4" ht="16.5" x14ac:dyDescent="0.25">
      <c r="A86" s="1"/>
      <c r="B86" s="1" t="s">
        <v>339</v>
      </c>
      <c r="C86" s="3">
        <v>891000</v>
      </c>
      <c r="D86" s="3"/>
    </row>
    <row r="87" spans="1:4" ht="16.5" x14ac:dyDescent="0.25">
      <c r="A87" s="1"/>
      <c r="B87" s="1" t="s">
        <v>329</v>
      </c>
      <c r="C87" s="3">
        <v>406116</v>
      </c>
      <c r="D87" s="3"/>
    </row>
    <row r="88" spans="1:4" ht="16.5" x14ac:dyDescent="0.25">
      <c r="A88" s="4">
        <v>4</v>
      </c>
      <c r="B88" s="4" t="s">
        <v>8</v>
      </c>
      <c r="C88" s="3"/>
      <c r="D88" s="5">
        <v>216000</v>
      </c>
    </row>
    <row r="89" spans="1:4" ht="16.5" x14ac:dyDescent="0.25">
      <c r="A89" s="1"/>
      <c r="B89" s="1" t="s">
        <v>340</v>
      </c>
      <c r="C89" s="3"/>
      <c r="D89" s="3"/>
    </row>
    <row r="90" spans="1:4" ht="16.5" x14ac:dyDescent="0.25">
      <c r="A90" s="1"/>
      <c r="B90" s="1"/>
      <c r="C90" s="3"/>
      <c r="D90" s="3"/>
    </row>
    <row r="91" spans="1:4" ht="16.5" x14ac:dyDescent="0.25">
      <c r="A91" s="4">
        <v>5</v>
      </c>
      <c r="B91" s="4" t="s">
        <v>10</v>
      </c>
      <c r="C91" s="5"/>
      <c r="D91" s="5">
        <v>72000</v>
      </c>
    </row>
    <row r="92" spans="1:4" ht="16.5" x14ac:dyDescent="0.25">
      <c r="A92" s="1"/>
      <c r="B92" s="1" t="s">
        <v>341</v>
      </c>
      <c r="C92" s="3"/>
      <c r="D92" s="3"/>
    </row>
    <row r="93" spans="1:4" ht="16.5" x14ac:dyDescent="0.25">
      <c r="A93" s="4">
        <v>6</v>
      </c>
      <c r="B93" s="4" t="s">
        <v>389</v>
      </c>
      <c r="C93" s="3"/>
      <c r="D93" s="5">
        <v>1199100</v>
      </c>
    </row>
    <row r="94" spans="1:4" ht="17.25" x14ac:dyDescent="0.3">
      <c r="A94" s="6"/>
      <c r="B94" s="7" t="s">
        <v>15</v>
      </c>
      <c r="C94" s="7"/>
      <c r="D94" s="8">
        <f>D78+D85+D88+D91+D93</f>
        <v>24530731</v>
      </c>
    </row>
    <row r="95" spans="1:4" ht="17.25" x14ac:dyDescent="0.3">
      <c r="B95" s="9"/>
      <c r="C95" s="9"/>
      <c r="D95" s="10"/>
    </row>
    <row r="96" spans="1:4" ht="16.5" x14ac:dyDescent="0.25">
      <c r="A96" s="1"/>
      <c r="B96" s="1"/>
      <c r="C96" s="3"/>
      <c r="D96" s="3"/>
    </row>
    <row r="97" spans="1:4" ht="17.25" x14ac:dyDescent="0.3">
      <c r="A97" s="2" t="s">
        <v>191</v>
      </c>
      <c r="B97" s="2" t="s">
        <v>17</v>
      </c>
      <c r="C97" s="3"/>
      <c r="D97" s="3"/>
    </row>
    <row r="98" spans="1:4" ht="17.25" x14ac:dyDescent="0.3">
      <c r="A98" s="1"/>
      <c r="B98" s="2" t="s">
        <v>18</v>
      </c>
      <c r="C98" s="3"/>
      <c r="D98" s="3"/>
    </row>
    <row r="99" spans="1:4" ht="16.5" x14ac:dyDescent="0.25">
      <c r="A99" s="4">
        <v>1</v>
      </c>
      <c r="B99" s="1" t="s">
        <v>19</v>
      </c>
      <c r="C99" s="11"/>
      <c r="D99" s="5">
        <v>4784233</v>
      </c>
    </row>
    <row r="100" spans="1:4" ht="16.5" x14ac:dyDescent="0.25">
      <c r="A100" s="4">
        <v>2</v>
      </c>
      <c r="B100" s="1" t="s">
        <v>20</v>
      </c>
      <c r="C100" s="11"/>
      <c r="D100" s="5">
        <v>100000</v>
      </c>
    </row>
    <row r="101" spans="1:4" ht="16.5" x14ac:dyDescent="0.25">
      <c r="A101" s="4">
        <v>3</v>
      </c>
      <c r="B101" s="1" t="s">
        <v>21</v>
      </c>
      <c r="C101" s="11"/>
      <c r="D101" s="5">
        <v>170900</v>
      </c>
    </row>
    <row r="102" spans="1:4" ht="16.5" x14ac:dyDescent="0.25">
      <c r="A102" s="4">
        <v>4</v>
      </c>
      <c r="B102" s="1" t="s">
        <v>22</v>
      </c>
      <c r="C102" s="11"/>
      <c r="D102" s="5">
        <v>183018</v>
      </c>
    </row>
    <row r="103" spans="1:4" ht="16.5" x14ac:dyDescent="0.25">
      <c r="A103" s="1"/>
      <c r="B103" s="1"/>
      <c r="C103" s="3"/>
      <c r="D103" s="3"/>
    </row>
    <row r="104" spans="1:4" ht="17.25" x14ac:dyDescent="0.3">
      <c r="A104" s="12"/>
      <c r="B104" s="13" t="s">
        <v>459</v>
      </c>
      <c r="C104" s="8"/>
      <c r="D104" s="14"/>
    </row>
    <row r="105" spans="1:4" ht="17.25" x14ac:dyDescent="0.3">
      <c r="A105" s="12"/>
      <c r="B105" s="13" t="s">
        <v>23</v>
      </c>
      <c r="C105" s="8"/>
      <c r="D105" s="8">
        <f>D99+D100+D101+D102</f>
        <v>5238151</v>
      </c>
    </row>
    <row r="106" spans="1:4" ht="16.5" x14ac:dyDescent="0.25">
      <c r="A106" s="1"/>
      <c r="B106" s="1"/>
      <c r="C106" s="3"/>
      <c r="D106" s="3"/>
    </row>
    <row r="107" spans="1:4" ht="16.5" x14ac:dyDescent="0.25">
      <c r="A107" s="1"/>
      <c r="B107" s="1"/>
      <c r="C107" s="3"/>
      <c r="D107" s="1"/>
    </row>
    <row r="108" spans="1:4" ht="17.25" x14ac:dyDescent="0.3">
      <c r="A108" s="2" t="s">
        <v>198</v>
      </c>
      <c r="B108" s="2" t="s">
        <v>25</v>
      </c>
      <c r="C108" s="3"/>
      <c r="D108" s="1"/>
    </row>
    <row r="109" spans="1:4" ht="16.5" x14ac:dyDescent="0.25">
      <c r="A109" s="1"/>
      <c r="B109" s="1"/>
      <c r="C109" s="1"/>
      <c r="D109" s="1"/>
    </row>
    <row r="110" spans="1:4" ht="16.5" x14ac:dyDescent="0.25">
      <c r="A110" s="78">
        <v>1</v>
      </c>
      <c r="B110" s="4" t="s">
        <v>26</v>
      </c>
      <c r="C110" s="4"/>
      <c r="D110" s="5">
        <v>300000</v>
      </c>
    </row>
    <row r="111" spans="1:4" ht="16.5" x14ac:dyDescent="0.25">
      <c r="A111" s="78">
        <v>2</v>
      </c>
      <c r="B111" s="4" t="s">
        <v>27</v>
      </c>
      <c r="C111" s="1"/>
      <c r="D111" s="5">
        <v>742000</v>
      </c>
    </row>
    <row r="112" spans="1:4" ht="16.5" x14ac:dyDescent="0.25">
      <c r="A112" s="111" t="s">
        <v>28</v>
      </c>
      <c r="B112" s="1" t="s">
        <v>29</v>
      </c>
      <c r="C112" s="3">
        <v>100000</v>
      </c>
    </row>
    <row r="113" spans="1:4" ht="16.5" x14ac:dyDescent="0.25">
      <c r="A113" s="111" t="s">
        <v>34</v>
      </c>
      <c r="B113" t="s">
        <v>332</v>
      </c>
      <c r="C113" s="3">
        <v>142000</v>
      </c>
    </row>
    <row r="114" spans="1:4" ht="16.5" x14ac:dyDescent="0.25">
      <c r="A114" s="111" t="s">
        <v>73</v>
      </c>
      <c r="B114" s="1" t="s">
        <v>35</v>
      </c>
      <c r="C114" s="3">
        <v>500000</v>
      </c>
    </row>
    <row r="115" spans="1:4" ht="16.5" x14ac:dyDescent="0.25">
      <c r="A115" s="78">
        <v>3</v>
      </c>
      <c r="B115" s="4" t="s">
        <v>36</v>
      </c>
      <c r="C115" s="4"/>
      <c r="D115" s="5">
        <v>320000</v>
      </c>
    </row>
    <row r="116" spans="1:4" ht="16.5" x14ac:dyDescent="0.25">
      <c r="A116" s="27" t="s">
        <v>37</v>
      </c>
      <c r="B116" s="18" t="s">
        <v>38</v>
      </c>
      <c r="C116" s="3">
        <v>120000</v>
      </c>
    </row>
    <row r="117" spans="1:4" ht="16.5" x14ac:dyDescent="0.25">
      <c r="A117" s="27" t="s">
        <v>39</v>
      </c>
      <c r="B117" s="18" t="s">
        <v>200</v>
      </c>
      <c r="C117" s="3">
        <v>200000</v>
      </c>
    </row>
    <row r="118" spans="1:4" ht="16.5" x14ac:dyDescent="0.25">
      <c r="A118" s="29" t="s">
        <v>342</v>
      </c>
      <c r="B118" s="4" t="s">
        <v>343</v>
      </c>
      <c r="C118" s="3"/>
      <c r="D118" s="34">
        <v>1600000</v>
      </c>
    </row>
    <row r="119" spans="1:4" ht="16.5" x14ac:dyDescent="0.25">
      <c r="A119" s="56" t="s">
        <v>42</v>
      </c>
      <c r="B119" s="112" t="s">
        <v>43</v>
      </c>
      <c r="C119" s="3">
        <v>400000</v>
      </c>
      <c r="D119" s="61"/>
    </row>
    <row r="120" spans="1:4" ht="16.5" x14ac:dyDescent="0.25">
      <c r="A120" s="56" t="s">
        <v>44</v>
      </c>
      <c r="B120" s="1" t="s">
        <v>242</v>
      </c>
      <c r="C120" s="3">
        <v>200000</v>
      </c>
      <c r="D120" s="61"/>
    </row>
    <row r="121" spans="1:4" ht="16.5" x14ac:dyDescent="0.25">
      <c r="A121" s="56" t="s">
        <v>46</v>
      </c>
      <c r="B121" s="1" t="s">
        <v>47</v>
      </c>
      <c r="C121" s="3">
        <v>1000000</v>
      </c>
      <c r="D121" s="61"/>
    </row>
    <row r="122" spans="1:4" ht="16.5" x14ac:dyDescent="0.25">
      <c r="A122" s="78">
        <v>4</v>
      </c>
      <c r="B122" s="4" t="s">
        <v>48</v>
      </c>
      <c r="C122" s="1"/>
      <c r="D122" s="5">
        <v>500000</v>
      </c>
    </row>
    <row r="123" spans="1:4" ht="16.5" x14ac:dyDescent="0.25">
      <c r="A123" s="78">
        <v>5</v>
      </c>
      <c r="B123" s="4" t="s">
        <v>49</v>
      </c>
      <c r="C123" s="1"/>
      <c r="D123" s="5">
        <v>300000</v>
      </c>
    </row>
    <row r="124" spans="1:4" ht="16.5" x14ac:dyDescent="0.25">
      <c r="A124" s="27" t="s">
        <v>344</v>
      </c>
      <c r="B124" s="1" t="s">
        <v>345</v>
      </c>
      <c r="C124" s="3">
        <v>100000</v>
      </c>
      <c r="D124" s="5"/>
    </row>
    <row r="125" spans="1:4" ht="16.5" x14ac:dyDescent="0.25">
      <c r="A125" s="27" t="s">
        <v>346</v>
      </c>
      <c r="B125" s="1" t="s">
        <v>347</v>
      </c>
      <c r="C125" s="3">
        <v>200000</v>
      </c>
      <c r="D125" s="5"/>
    </row>
    <row r="126" spans="1:4" ht="16.5" x14ac:dyDescent="0.25">
      <c r="A126" s="78">
        <v>5</v>
      </c>
      <c r="B126" s="4" t="s">
        <v>50</v>
      </c>
      <c r="C126" s="1"/>
      <c r="D126" s="5">
        <v>1000000</v>
      </c>
    </row>
    <row r="127" spans="1:4" ht="16.5" x14ac:dyDescent="0.25">
      <c r="A127" s="78">
        <v>6</v>
      </c>
      <c r="B127" s="4" t="s">
        <v>333</v>
      </c>
      <c r="C127" s="4"/>
      <c r="D127" s="5">
        <v>150000</v>
      </c>
    </row>
    <row r="128" spans="1:4" ht="16.5" x14ac:dyDescent="0.25">
      <c r="A128" s="78">
        <v>7</v>
      </c>
      <c r="B128" s="4" t="s">
        <v>203</v>
      </c>
      <c r="C128" s="4"/>
      <c r="D128" s="5">
        <v>60000</v>
      </c>
    </row>
    <row r="129" spans="1:4" ht="16.5" x14ac:dyDescent="0.25">
      <c r="A129" s="78">
        <v>8</v>
      </c>
      <c r="B129" s="4" t="s">
        <v>54</v>
      </c>
      <c r="C129" s="4"/>
      <c r="D129" s="5">
        <v>1558440</v>
      </c>
    </row>
    <row r="130" spans="1:4" ht="16.5" x14ac:dyDescent="0.25">
      <c r="A130" s="1"/>
      <c r="B130" s="1"/>
      <c r="C130" s="1"/>
      <c r="D130" s="3"/>
    </row>
    <row r="131" spans="1:4" ht="17.25" x14ac:dyDescent="0.3">
      <c r="A131" s="12"/>
      <c r="B131" s="13" t="s">
        <v>55</v>
      </c>
      <c r="C131" s="12"/>
      <c r="D131" s="8">
        <f>D129+D128+D127+D126+D123+D122+D118+D115+D111+D110</f>
        <v>6530440</v>
      </c>
    </row>
    <row r="132" spans="1:4" ht="16.5" x14ac:dyDescent="0.25">
      <c r="A132" s="1"/>
      <c r="B132" s="1"/>
      <c r="C132" s="1"/>
      <c r="D132" s="3"/>
    </row>
    <row r="133" spans="1:4" ht="16.5" x14ac:dyDescent="0.25">
      <c r="A133" s="1"/>
      <c r="B133" s="1"/>
      <c r="C133" s="1"/>
      <c r="D133" s="3"/>
    </row>
    <row r="134" spans="1:4" ht="16.5" x14ac:dyDescent="0.25">
      <c r="A134" s="1"/>
      <c r="B134" s="1"/>
      <c r="C134" s="1"/>
      <c r="D134" s="3"/>
    </row>
    <row r="135" spans="1:4" ht="16.5" x14ac:dyDescent="0.25">
      <c r="A135" s="1"/>
      <c r="B135" s="1"/>
      <c r="C135" s="1"/>
      <c r="D135" s="3"/>
    </row>
    <row r="136" spans="1:4" ht="16.5" x14ac:dyDescent="0.25">
      <c r="A136" s="1"/>
      <c r="B136" s="1"/>
      <c r="C136" s="1"/>
      <c r="D136" s="3"/>
    </row>
    <row r="137" spans="1:4" ht="17.25" x14ac:dyDescent="0.3">
      <c r="A137" s="2" t="s">
        <v>236</v>
      </c>
      <c r="B137" s="2" t="s">
        <v>247</v>
      </c>
      <c r="C137" s="1"/>
      <c r="D137" s="3"/>
    </row>
    <row r="138" spans="1:4" ht="17.25" x14ac:dyDescent="0.3">
      <c r="A138" s="2"/>
      <c r="B138" s="2"/>
      <c r="C138" s="1"/>
      <c r="D138" s="3"/>
    </row>
    <row r="139" spans="1:4" ht="16.5" x14ac:dyDescent="0.25">
      <c r="A139" s="4">
        <v>1</v>
      </c>
      <c r="B139" s="4" t="s">
        <v>58</v>
      </c>
      <c r="C139" s="4"/>
      <c r="D139" s="5">
        <v>480000</v>
      </c>
    </row>
    <row r="140" spans="1:4" ht="16.5" x14ac:dyDescent="0.25">
      <c r="A140" s="17" t="s">
        <v>99</v>
      </c>
      <c r="B140" s="1" t="s">
        <v>348</v>
      </c>
      <c r="C140" s="3">
        <v>200000</v>
      </c>
      <c r="D140" s="3"/>
    </row>
    <row r="141" spans="1:4" ht="16.5" x14ac:dyDescent="0.25">
      <c r="A141" s="17" t="s">
        <v>106</v>
      </c>
      <c r="B141" s="1" t="s">
        <v>390</v>
      </c>
      <c r="C141" s="57">
        <v>80000</v>
      </c>
      <c r="D141" s="3"/>
    </row>
    <row r="142" spans="1:4" ht="16.5" x14ac:dyDescent="0.25">
      <c r="A142" s="17" t="s">
        <v>302</v>
      </c>
      <c r="B142" s="1" t="s">
        <v>349</v>
      </c>
      <c r="C142" s="3">
        <v>200000</v>
      </c>
      <c r="D142" s="3"/>
    </row>
    <row r="143" spans="1:4" ht="16.5" x14ac:dyDescent="0.25">
      <c r="A143" s="1">
        <v>2</v>
      </c>
      <c r="B143" s="1" t="s">
        <v>60</v>
      </c>
      <c r="C143" s="1"/>
      <c r="D143" s="5">
        <v>129600</v>
      </c>
    </row>
    <row r="144" spans="1:4" ht="16.5" x14ac:dyDescent="0.25">
      <c r="A144" s="1"/>
      <c r="B144" s="1"/>
      <c r="C144" s="1"/>
      <c r="D144" s="3"/>
    </row>
    <row r="145" spans="1:4" ht="17.25" x14ac:dyDescent="0.3">
      <c r="A145" s="12"/>
      <c r="B145" s="13" t="s">
        <v>61</v>
      </c>
      <c r="C145" s="12"/>
      <c r="D145" s="8">
        <f>D139+D143</f>
        <v>609600</v>
      </c>
    </row>
    <row r="146" spans="1:4" ht="16.5" x14ac:dyDescent="0.25">
      <c r="A146" s="1"/>
      <c r="B146" s="1"/>
      <c r="C146" s="1"/>
      <c r="D146" s="1"/>
    </row>
    <row r="147" spans="1:4" ht="17.25" x14ac:dyDescent="0.3">
      <c r="A147" s="109"/>
      <c r="B147" s="186" t="s">
        <v>350</v>
      </c>
      <c r="C147" s="187"/>
      <c r="D147" s="105">
        <f>D145+D131+D105+D94</f>
        <v>36908922</v>
      </c>
    </row>
    <row r="148" spans="1:4" ht="16.5" x14ac:dyDescent="0.25">
      <c r="A148" s="1"/>
      <c r="B148" s="1"/>
      <c r="C148" s="1"/>
      <c r="D148" s="1"/>
    </row>
    <row r="149" spans="1:4" ht="18" thickBot="1" x14ac:dyDescent="0.35">
      <c r="A149" s="161" t="s">
        <v>351</v>
      </c>
      <c r="B149" s="161"/>
      <c r="C149" s="161"/>
      <c r="D149" s="66">
        <f>D72+D147</f>
        <v>68213969</v>
      </c>
    </row>
    <row r="150" spans="1:4" ht="17.25" thickTop="1" x14ac:dyDescent="0.25">
      <c r="A150" s="1"/>
      <c r="B150" s="1"/>
      <c r="C150" s="1"/>
      <c r="D150" s="1"/>
    </row>
    <row r="151" spans="1:4" ht="16.5" x14ac:dyDescent="0.25">
      <c r="A151" s="1"/>
      <c r="B151" s="1"/>
      <c r="C151" s="1"/>
      <c r="D151" s="1"/>
    </row>
    <row r="152" spans="1:4" ht="16.5" x14ac:dyDescent="0.25">
      <c r="A152" s="1"/>
      <c r="B152" s="1"/>
      <c r="C152" s="1"/>
      <c r="D152" s="1"/>
    </row>
    <row r="153" spans="1:4" ht="16.5" x14ac:dyDescent="0.25">
      <c r="A153" s="1"/>
      <c r="B153" s="1"/>
      <c r="C153" s="1"/>
      <c r="D153" s="1"/>
    </row>
    <row r="154" spans="1:4" ht="16.5" x14ac:dyDescent="0.25">
      <c r="A154" s="1"/>
      <c r="B154" s="1"/>
      <c r="C154" s="1"/>
      <c r="D154" s="1"/>
    </row>
    <row r="155" spans="1:4" ht="17.25" x14ac:dyDescent="0.25">
      <c r="A155" s="198" t="s">
        <v>352</v>
      </c>
      <c r="B155" s="198"/>
      <c r="C155" s="198"/>
      <c r="D155" s="198"/>
    </row>
    <row r="156" spans="1:4" ht="16.5" x14ac:dyDescent="0.25">
      <c r="A156" s="1"/>
      <c r="B156" s="1"/>
      <c r="C156" s="1"/>
      <c r="D156" s="1"/>
    </row>
    <row r="157" spans="1:4" ht="17.25" x14ac:dyDescent="0.3">
      <c r="A157" s="2" t="s">
        <v>24</v>
      </c>
      <c r="B157" s="2" t="s">
        <v>393</v>
      </c>
      <c r="C157" s="1"/>
      <c r="D157" s="1"/>
    </row>
    <row r="158" spans="1:4" ht="17.25" x14ac:dyDescent="0.3">
      <c r="A158" s="2" t="s">
        <v>178</v>
      </c>
      <c r="B158" s="2" t="s">
        <v>3</v>
      </c>
      <c r="C158" s="3"/>
      <c r="D158" s="1"/>
    </row>
    <row r="159" spans="1:4" ht="17.25" x14ac:dyDescent="0.3">
      <c r="A159" s="2"/>
      <c r="B159" s="2"/>
      <c r="C159" s="3"/>
      <c r="D159" s="1"/>
    </row>
    <row r="160" spans="1:4" ht="16.5" x14ac:dyDescent="0.25">
      <c r="A160" s="4">
        <v>1</v>
      </c>
      <c r="B160" s="4" t="s">
        <v>4</v>
      </c>
      <c r="C160" s="5"/>
      <c r="D160" s="5">
        <v>1612500</v>
      </c>
    </row>
    <row r="161" spans="1:4" ht="16.5" x14ac:dyDescent="0.25">
      <c r="A161" s="1"/>
      <c r="B161" s="1" t="s">
        <v>353</v>
      </c>
      <c r="C161" s="3"/>
      <c r="D161" s="3"/>
    </row>
    <row r="162" spans="1:4" ht="16.5" x14ac:dyDescent="0.25">
      <c r="A162" s="1"/>
      <c r="B162" s="1" t="s">
        <v>391</v>
      </c>
      <c r="C162" s="3">
        <v>1612500</v>
      </c>
      <c r="D162" s="3"/>
    </row>
    <row r="163" spans="1:4" ht="16.5" x14ac:dyDescent="0.25">
      <c r="A163" s="4">
        <v>3</v>
      </c>
      <c r="B163" s="4" t="s">
        <v>6</v>
      </c>
      <c r="C163" s="5"/>
      <c r="D163" s="5">
        <v>123750</v>
      </c>
    </row>
    <row r="164" spans="1:4" ht="16.5" x14ac:dyDescent="0.25">
      <c r="A164" s="1"/>
      <c r="B164" s="1" t="s">
        <v>354</v>
      </c>
      <c r="C164" s="3">
        <v>123750</v>
      </c>
      <c r="D164" s="3"/>
    </row>
    <row r="165" spans="1:4" ht="16.5" x14ac:dyDescent="0.25">
      <c r="A165" s="4">
        <v>4</v>
      </c>
      <c r="B165" s="4" t="s">
        <v>8</v>
      </c>
      <c r="C165" s="3"/>
      <c r="D165" s="5">
        <v>60000</v>
      </c>
    </row>
    <row r="166" spans="1:4" ht="16.5" x14ac:dyDescent="0.25">
      <c r="A166" s="1"/>
      <c r="B166" s="1" t="s">
        <v>355</v>
      </c>
      <c r="C166" s="3"/>
      <c r="D166" s="3"/>
    </row>
    <row r="167" spans="1:4" ht="16.5" x14ac:dyDescent="0.25">
      <c r="A167" s="4">
        <v>5</v>
      </c>
      <c r="B167" s="4" t="s">
        <v>10</v>
      </c>
      <c r="C167" s="5"/>
      <c r="D167" s="5">
        <v>10000</v>
      </c>
    </row>
    <row r="168" spans="1:4" ht="16.5" x14ac:dyDescent="0.25">
      <c r="A168" s="1"/>
      <c r="B168" s="1" t="s">
        <v>356</v>
      </c>
      <c r="C168" s="3"/>
      <c r="D168" s="3"/>
    </row>
    <row r="169" spans="1:4" ht="16.5" x14ac:dyDescent="0.25">
      <c r="A169" s="32">
        <v>6</v>
      </c>
      <c r="B169" s="32" t="s">
        <v>357</v>
      </c>
      <c r="C169" s="113"/>
      <c r="D169" s="5">
        <v>420000</v>
      </c>
    </row>
    <row r="170" spans="1:4" ht="17.25" x14ac:dyDescent="0.3">
      <c r="A170" s="6"/>
      <c r="B170" s="7" t="s">
        <v>15</v>
      </c>
      <c r="C170" s="7"/>
      <c r="D170" s="8">
        <f>D160+D163+D165+D167+D169</f>
        <v>2226250</v>
      </c>
    </row>
    <row r="171" spans="1:4" ht="17.25" x14ac:dyDescent="0.3">
      <c r="B171" s="9"/>
      <c r="C171" s="9"/>
      <c r="D171" s="10"/>
    </row>
    <row r="172" spans="1:4" ht="16.5" x14ac:dyDescent="0.25">
      <c r="A172" s="1"/>
      <c r="B172" s="1"/>
      <c r="C172" s="3"/>
      <c r="D172" s="3"/>
    </row>
    <row r="173" spans="1:4" ht="17.25" x14ac:dyDescent="0.3">
      <c r="A173" s="2" t="s">
        <v>191</v>
      </c>
      <c r="B173" s="2" t="s">
        <v>17</v>
      </c>
      <c r="C173" s="3"/>
      <c r="D173" s="3"/>
    </row>
    <row r="174" spans="1:4" ht="17.25" x14ac:dyDescent="0.3">
      <c r="A174" s="1"/>
      <c r="B174" s="2" t="s">
        <v>18</v>
      </c>
      <c r="C174" s="3"/>
      <c r="D174" s="3"/>
    </row>
    <row r="175" spans="1:4" ht="16.5" x14ac:dyDescent="0.25">
      <c r="A175" s="4">
        <v>1</v>
      </c>
      <c r="B175" s="1" t="s">
        <v>19</v>
      </c>
      <c r="C175" s="11"/>
      <c r="D175" s="5">
        <v>354750</v>
      </c>
    </row>
    <row r="176" spans="1:4" ht="16.5" x14ac:dyDescent="0.25">
      <c r="A176" s="4">
        <v>2</v>
      </c>
      <c r="B176" s="1" t="s">
        <v>20</v>
      </c>
      <c r="C176" s="11"/>
      <c r="D176" s="5">
        <v>10000</v>
      </c>
    </row>
    <row r="177" spans="1:4" ht="16.5" x14ac:dyDescent="0.25">
      <c r="A177" s="4">
        <v>3</v>
      </c>
      <c r="B177" s="1" t="s">
        <v>21</v>
      </c>
      <c r="C177" s="11"/>
      <c r="D177" s="5">
        <v>24500</v>
      </c>
    </row>
    <row r="178" spans="1:4" ht="16.5" x14ac:dyDescent="0.25">
      <c r="A178" s="4">
        <v>4</v>
      </c>
      <c r="B178" s="1" t="s">
        <v>22</v>
      </c>
      <c r="C178" s="11"/>
      <c r="D178" s="5">
        <v>25700</v>
      </c>
    </row>
    <row r="179" spans="1:4" ht="17.25" x14ac:dyDescent="0.3">
      <c r="A179" s="12"/>
      <c r="B179" s="13" t="s">
        <v>459</v>
      </c>
      <c r="C179" s="8"/>
      <c r="D179" s="14"/>
    </row>
    <row r="180" spans="1:4" ht="17.25" x14ac:dyDescent="0.3">
      <c r="A180" s="12"/>
      <c r="B180" s="13" t="s">
        <v>23</v>
      </c>
      <c r="C180" s="8"/>
      <c r="D180" s="8">
        <f>D175+D176+D177+D178</f>
        <v>414950</v>
      </c>
    </row>
    <row r="181" spans="1:4" ht="16.5" x14ac:dyDescent="0.25">
      <c r="A181" s="1"/>
      <c r="B181" s="1"/>
      <c r="C181" s="3"/>
      <c r="D181" s="3"/>
    </row>
    <row r="182" spans="1:4" ht="16.5" x14ac:dyDescent="0.25">
      <c r="A182" s="1"/>
      <c r="B182" s="1"/>
      <c r="C182" s="3"/>
      <c r="D182" s="1"/>
    </row>
    <row r="183" spans="1:4" ht="17.25" x14ac:dyDescent="0.3">
      <c r="A183" s="2" t="s">
        <v>198</v>
      </c>
      <c r="B183" s="2" t="s">
        <v>25</v>
      </c>
      <c r="C183" s="3"/>
      <c r="D183" s="1"/>
    </row>
    <row r="184" spans="1:4" ht="16.5" x14ac:dyDescent="0.25">
      <c r="A184" s="78">
        <v>1</v>
      </c>
      <c r="B184" s="4" t="s">
        <v>26</v>
      </c>
      <c r="C184" s="4"/>
      <c r="D184" s="5">
        <v>300000</v>
      </c>
    </row>
    <row r="185" spans="1:4" ht="16.5" x14ac:dyDescent="0.25">
      <c r="A185" s="78">
        <v>2</v>
      </c>
      <c r="B185" s="4" t="s">
        <v>27</v>
      </c>
      <c r="C185" s="1"/>
      <c r="D185" s="5">
        <f>C186+C187</f>
        <v>1720000</v>
      </c>
    </row>
    <row r="186" spans="1:4" ht="16.5" x14ac:dyDescent="0.25">
      <c r="A186" s="111" t="s">
        <v>28</v>
      </c>
      <c r="B186" s="1" t="s">
        <v>29</v>
      </c>
      <c r="C186" s="3">
        <v>20000</v>
      </c>
    </row>
    <row r="187" spans="1:4" ht="16.5" x14ac:dyDescent="0.25">
      <c r="A187" s="111" t="s">
        <v>30</v>
      </c>
      <c r="B187" s="1" t="s">
        <v>35</v>
      </c>
      <c r="C187" s="3">
        <v>1700000</v>
      </c>
    </row>
    <row r="188" spans="1:4" x14ac:dyDescent="0.25">
      <c r="B188" s="18" t="s">
        <v>392</v>
      </c>
      <c r="C188" s="18"/>
    </row>
    <row r="189" spans="1:4" ht="16.5" x14ac:dyDescent="0.25">
      <c r="A189" s="78">
        <v>3</v>
      </c>
      <c r="B189" s="4" t="s">
        <v>36</v>
      </c>
      <c r="C189" s="4"/>
      <c r="D189" s="5">
        <v>408000</v>
      </c>
    </row>
    <row r="190" spans="1:4" ht="16.5" x14ac:dyDescent="0.25">
      <c r="A190" s="27" t="s">
        <v>37</v>
      </c>
      <c r="B190" s="18" t="s">
        <v>38</v>
      </c>
      <c r="C190" s="3">
        <v>108000</v>
      </c>
    </row>
    <row r="191" spans="1:4" ht="16.5" x14ac:dyDescent="0.25">
      <c r="A191" s="27" t="s">
        <v>39</v>
      </c>
      <c r="B191" s="18" t="s">
        <v>200</v>
      </c>
      <c r="C191" s="3">
        <v>300000</v>
      </c>
    </row>
    <row r="192" spans="1:4" ht="16.5" x14ac:dyDescent="0.25">
      <c r="A192" s="29" t="s">
        <v>342</v>
      </c>
      <c r="B192" s="4" t="s">
        <v>343</v>
      </c>
      <c r="C192" s="3"/>
      <c r="D192" s="34">
        <v>1260000</v>
      </c>
    </row>
    <row r="193" spans="1:4" ht="16.5" x14ac:dyDescent="0.25">
      <c r="A193" s="56" t="s">
        <v>42</v>
      </c>
      <c r="B193" s="112" t="s">
        <v>43</v>
      </c>
      <c r="C193" s="3">
        <v>280000</v>
      </c>
      <c r="D193" s="61"/>
    </row>
    <row r="194" spans="1:4" ht="16.5" x14ac:dyDescent="0.25">
      <c r="A194" s="56" t="s">
        <v>44</v>
      </c>
      <c r="B194" s="1" t="s">
        <v>242</v>
      </c>
      <c r="C194" s="3">
        <v>80000</v>
      </c>
      <c r="D194" s="61"/>
    </row>
    <row r="195" spans="1:4" ht="16.5" x14ac:dyDescent="0.25">
      <c r="A195" s="56" t="s">
        <v>46</v>
      </c>
      <c r="B195" s="1" t="s">
        <v>47</v>
      </c>
      <c r="C195" s="3">
        <v>900000</v>
      </c>
      <c r="D195" s="61"/>
    </row>
    <row r="196" spans="1:4" ht="16.5" x14ac:dyDescent="0.25">
      <c r="A196" s="78">
        <v>4</v>
      </c>
      <c r="B196" s="4" t="s">
        <v>48</v>
      </c>
      <c r="C196" s="1"/>
      <c r="D196" s="5">
        <v>500000</v>
      </c>
    </row>
    <row r="197" spans="1:4" ht="16.5" x14ac:dyDescent="0.25">
      <c r="A197" s="78">
        <v>5</v>
      </c>
      <c r="B197" s="4" t="s">
        <v>49</v>
      </c>
      <c r="C197" s="1"/>
      <c r="D197" s="5">
        <v>7610000</v>
      </c>
    </row>
    <row r="198" spans="1:4" ht="16.5" x14ac:dyDescent="0.25">
      <c r="A198" s="27" t="s">
        <v>344</v>
      </c>
      <c r="B198" s="1" t="s">
        <v>358</v>
      </c>
      <c r="C198" s="3">
        <v>10000</v>
      </c>
      <c r="D198" s="5"/>
    </row>
    <row r="199" spans="1:4" ht="16.5" x14ac:dyDescent="0.25">
      <c r="A199" s="27" t="s">
        <v>346</v>
      </c>
      <c r="B199" s="1" t="s">
        <v>359</v>
      </c>
      <c r="C199" s="3">
        <v>7000000</v>
      </c>
      <c r="D199" s="5"/>
    </row>
    <row r="200" spans="1:4" ht="16.5" x14ac:dyDescent="0.25">
      <c r="A200" s="27" t="s">
        <v>360</v>
      </c>
      <c r="B200" s="94" t="s">
        <v>361</v>
      </c>
      <c r="C200" s="3">
        <v>600000</v>
      </c>
      <c r="D200" s="5"/>
    </row>
    <row r="201" spans="1:4" ht="16.5" x14ac:dyDescent="0.25">
      <c r="A201" s="78">
        <v>5</v>
      </c>
      <c r="B201" s="4" t="s">
        <v>50</v>
      </c>
      <c r="C201" s="1"/>
      <c r="D201" s="5">
        <v>70000</v>
      </c>
    </row>
    <row r="202" spans="1:4" ht="16.5" x14ac:dyDescent="0.25">
      <c r="A202" s="78">
        <v>6</v>
      </c>
      <c r="B202" s="4" t="s">
        <v>362</v>
      </c>
      <c r="C202" s="1"/>
      <c r="D202" s="5">
        <v>300000</v>
      </c>
    </row>
    <row r="203" spans="1:4" ht="16.5" x14ac:dyDescent="0.25">
      <c r="A203" s="78">
        <v>7</v>
      </c>
      <c r="B203" s="4" t="s">
        <v>203</v>
      </c>
      <c r="C203" s="4"/>
      <c r="D203" s="5">
        <v>100000</v>
      </c>
    </row>
    <row r="204" spans="1:4" ht="16.5" x14ac:dyDescent="0.25">
      <c r="A204" s="78">
        <v>8</v>
      </c>
      <c r="B204" s="4" t="s">
        <v>231</v>
      </c>
      <c r="C204" s="4"/>
      <c r="D204" s="5">
        <v>3312360</v>
      </c>
    </row>
    <row r="205" spans="1:4" ht="17.25" x14ac:dyDescent="0.3">
      <c r="A205" s="12"/>
      <c r="B205" s="13" t="s">
        <v>55</v>
      </c>
      <c r="C205" s="12"/>
      <c r="D205" s="8">
        <f>D184+D185+D189+D192+D196+D197+D201+D202+D203+D204</f>
        <v>15580360</v>
      </c>
    </row>
    <row r="206" spans="1:4" ht="16.5" x14ac:dyDescent="0.25">
      <c r="A206" s="1"/>
      <c r="B206" s="1"/>
      <c r="C206" s="1"/>
      <c r="D206" s="3"/>
    </row>
    <row r="207" spans="1:4" ht="16.5" x14ac:dyDescent="0.25">
      <c r="A207" s="1"/>
      <c r="B207" s="1"/>
      <c r="C207" s="1"/>
      <c r="D207" s="3"/>
    </row>
    <row r="208" spans="1:4" ht="17.25" x14ac:dyDescent="0.3">
      <c r="A208" s="2" t="s">
        <v>236</v>
      </c>
      <c r="B208" s="2" t="s">
        <v>247</v>
      </c>
      <c r="C208" s="1"/>
      <c r="D208" s="3"/>
    </row>
    <row r="209" spans="1:4" ht="16.5" x14ac:dyDescent="0.25">
      <c r="A209" s="4">
        <v>1</v>
      </c>
      <c r="B209" s="4" t="s">
        <v>58</v>
      </c>
      <c r="C209" s="4"/>
      <c r="D209" s="5">
        <v>127000</v>
      </c>
    </row>
    <row r="210" spans="1:4" ht="16.5" x14ac:dyDescent="0.25">
      <c r="A210" s="17" t="s">
        <v>99</v>
      </c>
      <c r="B210" s="1" t="s">
        <v>363</v>
      </c>
      <c r="C210" s="3">
        <v>100000</v>
      </c>
      <c r="D210" s="5"/>
    </row>
    <row r="211" spans="1:4" ht="16.5" x14ac:dyDescent="0.25">
      <c r="A211" s="1">
        <v>2</v>
      </c>
      <c r="B211" s="1" t="s">
        <v>60</v>
      </c>
      <c r="C211" s="3">
        <v>27000</v>
      </c>
      <c r="D211" s="3"/>
    </row>
    <row r="212" spans="1:4" ht="16.5" x14ac:dyDescent="0.25">
      <c r="C212" s="3"/>
      <c r="D212" s="3"/>
    </row>
    <row r="213" spans="1:4" ht="17.25" x14ac:dyDescent="0.3">
      <c r="A213" s="12"/>
      <c r="B213" s="13" t="s">
        <v>61</v>
      </c>
      <c r="C213" s="12"/>
      <c r="D213" s="8">
        <v>127000</v>
      </c>
    </row>
    <row r="214" spans="1:4" ht="16.5" x14ac:dyDescent="0.25">
      <c r="A214" s="1"/>
      <c r="B214" s="1"/>
      <c r="C214" s="1"/>
      <c r="D214" s="1"/>
    </row>
    <row r="215" spans="1:4" ht="16.5" x14ac:dyDescent="0.25">
      <c r="A215" s="109"/>
      <c r="B215" s="186" t="s">
        <v>364</v>
      </c>
      <c r="C215" s="187"/>
      <c r="D215" s="110">
        <f>D213+D205+D180+D170</f>
        <v>18348560</v>
      </c>
    </row>
    <row r="218" spans="1:4" ht="16.5" x14ac:dyDescent="0.25">
      <c r="A218" s="1"/>
      <c r="B218" s="1"/>
      <c r="C218" s="1"/>
      <c r="D218" s="1"/>
    </row>
    <row r="219" spans="1:4" ht="17.25" x14ac:dyDescent="0.3">
      <c r="A219" s="2" t="s">
        <v>56</v>
      </c>
      <c r="B219" s="2" t="s">
        <v>365</v>
      </c>
      <c r="C219" s="1"/>
      <c r="D219" s="1"/>
    </row>
    <row r="220" spans="1:4" ht="17.25" x14ac:dyDescent="0.3">
      <c r="A220" s="2" t="s">
        <v>178</v>
      </c>
      <c r="B220" s="2" t="s">
        <v>3</v>
      </c>
      <c r="C220" s="3"/>
      <c r="D220" s="1"/>
    </row>
    <row r="221" spans="1:4" ht="16.5" x14ac:dyDescent="0.25">
      <c r="A221" s="4">
        <v>1</v>
      </c>
      <c r="B221" s="4" t="s">
        <v>4</v>
      </c>
      <c r="C221" s="5"/>
      <c r="D221" s="5">
        <v>2160000</v>
      </c>
    </row>
    <row r="222" spans="1:4" ht="16.5" x14ac:dyDescent="0.25">
      <c r="A222" s="1"/>
      <c r="B222" s="1" t="s">
        <v>366</v>
      </c>
      <c r="C222" s="3"/>
      <c r="D222" s="3"/>
    </row>
    <row r="223" spans="1:4" ht="16.5" x14ac:dyDescent="0.25">
      <c r="A223" s="1"/>
      <c r="B223" s="1" t="s">
        <v>394</v>
      </c>
      <c r="C223" s="3">
        <v>2160000</v>
      </c>
      <c r="D223" s="3"/>
    </row>
    <row r="224" spans="1:4" ht="16.5" x14ac:dyDescent="0.25">
      <c r="A224" s="1"/>
      <c r="B224" s="1"/>
      <c r="C224" s="3"/>
      <c r="D224" s="3"/>
    </row>
    <row r="225" spans="1:4" ht="16.5" x14ac:dyDescent="0.25">
      <c r="A225" s="4">
        <v>3</v>
      </c>
      <c r="B225" s="4" t="s">
        <v>6</v>
      </c>
      <c r="C225" s="5"/>
      <c r="D225" s="5">
        <v>148500</v>
      </c>
    </row>
    <row r="226" spans="1:4" ht="16.5" x14ac:dyDescent="0.25">
      <c r="A226" s="1"/>
      <c r="B226" s="1" t="s">
        <v>354</v>
      </c>
      <c r="C226" s="3">
        <v>148500</v>
      </c>
      <c r="D226" s="3"/>
    </row>
    <row r="227" spans="1:4" ht="16.5" x14ac:dyDescent="0.25">
      <c r="A227" s="4">
        <v>4</v>
      </c>
      <c r="B227" s="4" t="s">
        <v>10</v>
      </c>
      <c r="C227" s="5"/>
      <c r="D227" s="5">
        <v>12000</v>
      </c>
    </row>
    <row r="228" spans="1:4" ht="16.5" x14ac:dyDescent="0.25">
      <c r="A228" s="1"/>
      <c r="B228" s="1" t="s">
        <v>356</v>
      </c>
      <c r="C228" s="3"/>
      <c r="D228" s="3"/>
    </row>
    <row r="229" spans="1:4" ht="17.25" x14ac:dyDescent="0.3">
      <c r="A229" s="6"/>
      <c r="B229" s="7" t="s">
        <v>15</v>
      </c>
      <c r="C229" s="7"/>
      <c r="D229" s="8">
        <f>D221+D225+D227</f>
        <v>2320500</v>
      </c>
    </row>
    <row r="230" spans="1:4" ht="17.25" x14ac:dyDescent="0.3">
      <c r="B230" s="9"/>
      <c r="C230" s="9"/>
      <c r="D230" s="10"/>
    </row>
    <row r="231" spans="1:4" ht="16.5" x14ac:dyDescent="0.25">
      <c r="A231" s="1"/>
      <c r="B231" s="1"/>
      <c r="C231" s="3"/>
      <c r="D231" s="3"/>
    </row>
    <row r="232" spans="1:4" ht="17.25" x14ac:dyDescent="0.3">
      <c r="A232" s="2" t="s">
        <v>191</v>
      </c>
      <c r="B232" s="2" t="s">
        <v>17</v>
      </c>
      <c r="C232" s="3"/>
      <c r="D232" s="3"/>
    </row>
    <row r="233" spans="1:4" ht="17.25" x14ac:dyDescent="0.3">
      <c r="A233" s="1"/>
      <c r="B233" s="2" t="s">
        <v>18</v>
      </c>
      <c r="C233" s="3"/>
      <c r="D233" s="3"/>
    </row>
    <row r="234" spans="1:4" ht="16.5" x14ac:dyDescent="0.25">
      <c r="A234" s="4">
        <v>1</v>
      </c>
      <c r="B234" s="1" t="s">
        <v>19</v>
      </c>
      <c r="C234" s="11"/>
      <c r="D234" s="5">
        <v>475200</v>
      </c>
    </row>
    <row r="235" spans="1:4" ht="16.5" x14ac:dyDescent="0.25">
      <c r="A235" s="4">
        <v>2</v>
      </c>
      <c r="B235" s="1" t="s">
        <v>20</v>
      </c>
      <c r="C235" s="11"/>
      <c r="D235" s="5">
        <v>10000</v>
      </c>
    </row>
    <row r="236" spans="1:4" ht="16.5" x14ac:dyDescent="0.25">
      <c r="A236" s="4">
        <v>3</v>
      </c>
      <c r="B236" s="1" t="s">
        <v>21</v>
      </c>
      <c r="C236" s="11"/>
      <c r="D236" s="5">
        <v>24600</v>
      </c>
    </row>
    <row r="237" spans="1:4" ht="16.5" x14ac:dyDescent="0.25">
      <c r="A237" s="4">
        <v>4</v>
      </c>
      <c r="B237" s="1" t="s">
        <v>22</v>
      </c>
      <c r="C237" s="11"/>
      <c r="D237" s="5">
        <v>28100</v>
      </c>
    </row>
    <row r="238" spans="1:4" ht="17.25" x14ac:dyDescent="0.3">
      <c r="A238" s="12"/>
      <c r="B238" s="13" t="s">
        <v>459</v>
      </c>
      <c r="C238" s="8"/>
      <c r="D238" s="14"/>
    </row>
    <row r="239" spans="1:4" ht="17.25" x14ac:dyDescent="0.3">
      <c r="A239" s="12"/>
      <c r="B239" s="13" t="s">
        <v>23</v>
      </c>
      <c r="C239" s="8"/>
      <c r="D239" s="8">
        <f>D234+D235+D236+D237</f>
        <v>537900</v>
      </c>
    </row>
    <row r="240" spans="1:4" ht="16.5" x14ac:dyDescent="0.25">
      <c r="A240" s="1"/>
      <c r="B240" s="1"/>
      <c r="C240" s="3"/>
      <c r="D240" s="3"/>
    </row>
    <row r="241" spans="1:4" ht="16.5" x14ac:dyDescent="0.25">
      <c r="A241" s="1"/>
      <c r="B241" s="1"/>
      <c r="C241" s="3"/>
      <c r="D241" s="1"/>
    </row>
    <row r="242" spans="1:4" ht="17.25" x14ac:dyDescent="0.3">
      <c r="A242" s="2" t="s">
        <v>198</v>
      </c>
      <c r="B242" s="2" t="s">
        <v>25</v>
      </c>
      <c r="C242" s="3"/>
      <c r="D242" s="1"/>
    </row>
    <row r="243" spans="1:4" ht="16.5" x14ac:dyDescent="0.25">
      <c r="A243" s="78">
        <v>1</v>
      </c>
      <c r="B243" s="4" t="s">
        <v>26</v>
      </c>
      <c r="C243" s="4"/>
      <c r="D243" s="5">
        <v>500000</v>
      </c>
    </row>
    <row r="244" spans="1:4" ht="16.5" x14ac:dyDescent="0.25">
      <c r="A244" s="29" t="s">
        <v>99</v>
      </c>
      <c r="B244" s="1" t="s">
        <v>367</v>
      </c>
      <c r="C244" s="3">
        <v>400000</v>
      </c>
      <c r="D244" s="5"/>
    </row>
    <row r="245" spans="1:4" ht="16.5" x14ac:dyDescent="0.25">
      <c r="A245" s="29" t="s">
        <v>106</v>
      </c>
      <c r="B245" s="1" t="s">
        <v>368</v>
      </c>
      <c r="C245" s="3">
        <v>100000</v>
      </c>
      <c r="D245" s="5"/>
    </row>
    <row r="246" spans="1:4" ht="16.5" x14ac:dyDescent="0.25">
      <c r="A246" s="78">
        <v>2</v>
      </c>
      <c r="B246" s="4" t="s">
        <v>27</v>
      </c>
      <c r="C246" s="1"/>
      <c r="D246" s="5">
        <v>65000</v>
      </c>
    </row>
    <row r="247" spans="1:4" ht="16.5" x14ac:dyDescent="0.25">
      <c r="A247" s="111" t="s">
        <v>28</v>
      </c>
      <c r="B247" s="1" t="s">
        <v>29</v>
      </c>
      <c r="C247" s="3">
        <v>25000</v>
      </c>
    </row>
    <row r="248" spans="1:4" ht="16.5" x14ac:dyDescent="0.25">
      <c r="A248" s="111" t="s">
        <v>30</v>
      </c>
      <c r="B248" s="1" t="s">
        <v>35</v>
      </c>
      <c r="C248" s="3">
        <v>40000</v>
      </c>
    </row>
    <row r="249" spans="1:4" ht="16.5" x14ac:dyDescent="0.25">
      <c r="A249" s="78">
        <v>4</v>
      </c>
      <c r="B249" s="4" t="s">
        <v>48</v>
      </c>
      <c r="C249" s="1"/>
      <c r="D249" s="5">
        <v>100000</v>
      </c>
    </row>
    <row r="250" spans="1:4" ht="16.5" x14ac:dyDescent="0.25">
      <c r="A250" s="78">
        <v>5</v>
      </c>
      <c r="B250" s="4" t="s">
        <v>49</v>
      </c>
      <c r="C250" s="1"/>
      <c r="D250" s="5">
        <v>210000</v>
      </c>
    </row>
    <row r="251" spans="1:4" ht="16.5" x14ac:dyDescent="0.25">
      <c r="A251" s="27" t="s">
        <v>344</v>
      </c>
      <c r="B251" s="1" t="s">
        <v>358</v>
      </c>
      <c r="C251" s="3">
        <v>10000</v>
      </c>
      <c r="D251" s="5"/>
    </row>
    <row r="252" spans="1:4" ht="16.5" x14ac:dyDescent="0.25">
      <c r="A252" s="27" t="s">
        <v>346</v>
      </c>
      <c r="B252" s="1" t="s">
        <v>369</v>
      </c>
      <c r="C252" s="3">
        <v>200000</v>
      </c>
      <c r="D252" s="5"/>
    </row>
    <row r="253" spans="1:4" ht="16.5" x14ac:dyDescent="0.25">
      <c r="A253" s="78">
        <v>5</v>
      </c>
      <c r="B253" s="4" t="s">
        <v>50</v>
      </c>
      <c r="C253" s="1"/>
      <c r="D253" s="5">
        <v>70000</v>
      </c>
    </row>
    <row r="254" spans="1:4" ht="16.5" x14ac:dyDescent="0.25">
      <c r="A254" s="78">
        <v>7</v>
      </c>
      <c r="B254" s="4" t="s">
        <v>203</v>
      </c>
      <c r="C254" s="4"/>
      <c r="D254" s="5">
        <v>50000</v>
      </c>
    </row>
    <row r="255" spans="1:4" ht="16.5" x14ac:dyDescent="0.25">
      <c r="A255" s="78">
        <v>8</v>
      </c>
      <c r="B255" s="4" t="s">
        <v>231</v>
      </c>
      <c r="C255" s="4"/>
      <c r="D255" s="5">
        <v>268650</v>
      </c>
    </row>
    <row r="256" spans="1:4" ht="17.25" x14ac:dyDescent="0.3">
      <c r="A256" s="12"/>
      <c r="B256" s="13" t="s">
        <v>55</v>
      </c>
      <c r="C256" s="12"/>
      <c r="D256" s="8">
        <f>D243+D246+D249+D250+D253+D254+D255</f>
        <v>1263650</v>
      </c>
    </row>
    <row r="257" spans="1:4" ht="16.5" x14ac:dyDescent="0.25">
      <c r="A257" s="1"/>
      <c r="B257" s="1"/>
      <c r="C257" s="1"/>
      <c r="D257" s="3"/>
    </row>
    <row r="258" spans="1:4" ht="16.5" x14ac:dyDescent="0.25">
      <c r="A258" s="1"/>
      <c r="B258" s="1"/>
      <c r="C258" s="1"/>
      <c r="D258" s="3"/>
    </row>
    <row r="259" spans="1:4" ht="17.25" x14ac:dyDescent="0.3">
      <c r="A259" s="2" t="s">
        <v>236</v>
      </c>
      <c r="B259" s="2" t="s">
        <v>247</v>
      </c>
      <c r="C259" s="1"/>
      <c r="D259" s="3"/>
    </row>
    <row r="260" spans="1:4" ht="16.5" x14ac:dyDescent="0.25">
      <c r="A260" s="4">
        <v>1</v>
      </c>
      <c r="B260" s="4" t="s">
        <v>58</v>
      </c>
      <c r="C260" s="4"/>
      <c r="D260" s="5">
        <v>290000</v>
      </c>
    </row>
    <row r="261" spans="1:4" ht="16.5" x14ac:dyDescent="0.25">
      <c r="A261" s="17" t="s">
        <v>99</v>
      </c>
      <c r="B261" s="1" t="s">
        <v>370</v>
      </c>
      <c r="C261" s="3">
        <v>50000</v>
      </c>
      <c r="D261" s="3"/>
    </row>
    <row r="262" spans="1:4" ht="16.5" x14ac:dyDescent="0.25">
      <c r="A262" s="17" t="s">
        <v>395</v>
      </c>
      <c r="B262" s="1" t="s">
        <v>371</v>
      </c>
      <c r="C262" s="3">
        <v>240000</v>
      </c>
      <c r="D262" s="3"/>
    </row>
    <row r="263" spans="1:4" ht="16.5" x14ac:dyDescent="0.25">
      <c r="A263" s="1">
        <v>2</v>
      </c>
      <c r="B263" s="1" t="s">
        <v>60</v>
      </c>
      <c r="C263" s="1"/>
      <c r="D263" s="5">
        <v>78300</v>
      </c>
    </row>
    <row r="264" spans="1:4" ht="17.25" x14ac:dyDescent="0.3">
      <c r="A264" s="12"/>
      <c r="B264" s="13" t="s">
        <v>61</v>
      </c>
      <c r="C264" s="12"/>
      <c r="D264" s="8">
        <f>D263+D260</f>
        <v>368300</v>
      </c>
    </row>
    <row r="265" spans="1:4" ht="16.5" x14ac:dyDescent="0.25">
      <c r="A265" s="1"/>
      <c r="B265" s="1"/>
      <c r="C265" s="1"/>
      <c r="D265" s="1"/>
    </row>
    <row r="266" spans="1:4" ht="16.5" x14ac:dyDescent="0.25">
      <c r="A266" s="109"/>
      <c r="B266" s="186" t="s">
        <v>372</v>
      </c>
      <c r="C266" s="187"/>
      <c r="D266" s="110">
        <f>D264+D256+D239+D229</f>
        <v>4490350</v>
      </c>
    </row>
    <row r="268" spans="1:4" ht="17.25" x14ac:dyDescent="0.3">
      <c r="A268" s="184" t="s">
        <v>373</v>
      </c>
      <c r="B268" s="184"/>
      <c r="C268" s="184"/>
      <c r="D268" s="199">
        <f>D266+D215</f>
        <v>22838910</v>
      </c>
    </row>
    <row r="269" spans="1:4" ht="18" thickBot="1" x14ac:dyDescent="0.35">
      <c r="A269" s="161" t="s">
        <v>374</v>
      </c>
      <c r="B269" s="161"/>
      <c r="C269" s="161"/>
      <c r="D269" s="200"/>
    </row>
    <row r="270" spans="1:4" ht="18" thickTop="1" x14ac:dyDescent="0.3">
      <c r="A270" s="145"/>
      <c r="B270" s="145"/>
      <c r="C270" s="145"/>
      <c r="D270" s="157"/>
    </row>
    <row r="271" spans="1:4" ht="17.25" x14ac:dyDescent="0.3">
      <c r="A271" s="145"/>
      <c r="B271" s="145"/>
      <c r="C271" s="145"/>
      <c r="D271" s="157"/>
    </row>
    <row r="272" spans="1:4" ht="17.25" x14ac:dyDescent="0.3">
      <c r="A272" s="195" t="s">
        <v>375</v>
      </c>
      <c r="B272" s="195"/>
      <c r="C272" s="195"/>
      <c r="D272" s="195"/>
    </row>
    <row r="273" spans="1:4" ht="17.25" x14ac:dyDescent="0.3">
      <c r="A273" s="114"/>
      <c r="B273" s="114"/>
      <c r="C273" s="114"/>
      <c r="D273" s="114"/>
    </row>
    <row r="274" spans="1:4" ht="17.25" x14ac:dyDescent="0.3">
      <c r="A274" s="2" t="s">
        <v>142</v>
      </c>
      <c r="B274" s="2" t="s">
        <v>376</v>
      </c>
      <c r="C274" s="1"/>
      <c r="D274" s="1"/>
    </row>
    <row r="275" spans="1:4" ht="17.25" x14ac:dyDescent="0.3">
      <c r="A275" s="2" t="s">
        <v>178</v>
      </c>
      <c r="B275" s="2" t="s">
        <v>3</v>
      </c>
      <c r="C275" s="3"/>
      <c r="D275" s="1"/>
    </row>
    <row r="276" spans="1:4" ht="16.5" x14ac:dyDescent="0.25">
      <c r="A276" s="4">
        <v>1</v>
      </c>
      <c r="B276" s="4" t="s">
        <v>4</v>
      </c>
      <c r="C276" s="5"/>
      <c r="D276" s="5">
        <v>2832000</v>
      </c>
    </row>
    <row r="277" spans="1:4" ht="16.5" x14ac:dyDescent="0.25">
      <c r="A277" s="1"/>
      <c r="B277" s="1" t="s">
        <v>377</v>
      </c>
      <c r="C277" s="3"/>
      <c r="D277" s="3"/>
    </row>
    <row r="278" spans="1:4" ht="16.5" x14ac:dyDescent="0.25">
      <c r="A278" s="1"/>
      <c r="B278" s="1" t="s">
        <v>396</v>
      </c>
      <c r="C278" s="3">
        <v>2832000</v>
      </c>
      <c r="D278" s="3"/>
    </row>
    <row r="279" spans="1:4" ht="16.5" x14ac:dyDescent="0.25">
      <c r="A279" s="1"/>
      <c r="B279" s="1"/>
      <c r="C279" s="3"/>
      <c r="D279" s="3"/>
    </row>
    <row r="280" spans="1:4" ht="16.5" x14ac:dyDescent="0.25">
      <c r="A280" s="4">
        <v>3</v>
      </c>
      <c r="B280" s="4" t="s">
        <v>6</v>
      </c>
      <c r="C280" s="5"/>
      <c r="D280" s="5">
        <v>148500</v>
      </c>
    </row>
    <row r="281" spans="1:4" ht="16.5" x14ac:dyDescent="0.25">
      <c r="A281" s="1"/>
      <c r="B281" s="1" t="s">
        <v>354</v>
      </c>
      <c r="C281" s="3">
        <v>148500</v>
      </c>
      <c r="D281" s="3"/>
    </row>
    <row r="282" spans="1:4" ht="16.5" x14ac:dyDescent="0.25">
      <c r="A282" s="4">
        <v>4</v>
      </c>
      <c r="B282" s="4" t="s">
        <v>10</v>
      </c>
      <c r="C282" s="5"/>
      <c r="D282" s="5">
        <v>12000</v>
      </c>
    </row>
    <row r="283" spans="1:4" ht="16.5" x14ac:dyDescent="0.25">
      <c r="A283" s="1"/>
      <c r="B283" s="1" t="s">
        <v>356</v>
      </c>
      <c r="C283" s="3"/>
      <c r="D283" s="3"/>
    </row>
    <row r="284" spans="1:4" ht="17.25" x14ac:dyDescent="0.3">
      <c r="A284" s="6"/>
      <c r="B284" s="7" t="s">
        <v>15</v>
      </c>
      <c r="C284" s="7"/>
      <c r="D284" s="8">
        <f>D276+D280+D282</f>
        <v>2992500</v>
      </c>
    </row>
    <row r="285" spans="1:4" ht="17.25" x14ac:dyDescent="0.3">
      <c r="B285" s="9"/>
      <c r="C285" s="9"/>
      <c r="D285" s="10"/>
    </row>
    <row r="286" spans="1:4" ht="17.25" x14ac:dyDescent="0.3">
      <c r="B286" s="9"/>
      <c r="C286" s="9"/>
      <c r="D286" s="10"/>
    </row>
    <row r="287" spans="1:4" ht="16.5" x14ac:dyDescent="0.25">
      <c r="A287" s="1"/>
      <c r="B287" s="1"/>
      <c r="C287" s="3"/>
      <c r="D287" s="3"/>
    </row>
    <row r="288" spans="1:4" ht="17.25" x14ac:dyDescent="0.3">
      <c r="A288" s="2" t="s">
        <v>191</v>
      </c>
      <c r="B288" s="2" t="s">
        <v>17</v>
      </c>
      <c r="C288" s="3"/>
      <c r="D288" s="3"/>
    </row>
    <row r="289" spans="1:4" ht="17.25" x14ac:dyDescent="0.3">
      <c r="A289" s="1"/>
      <c r="B289" s="2" t="s">
        <v>18</v>
      </c>
      <c r="C289" s="3"/>
      <c r="D289" s="3"/>
    </row>
    <row r="290" spans="1:4" ht="16.5" x14ac:dyDescent="0.25">
      <c r="A290" s="4">
        <v>1</v>
      </c>
      <c r="B290" s="1" t="s">
        <v>19</v>
      </c>
      <c r="C290" s="11"/>
      <c r="D290" s="5">
        <v>623040</v>
      </c>
    </row>
    <row r="291" spans="1:4" ht="16.5" x14ac:dyDescent="0.25">
      <c r="A291" s="4">
        <v>2</v>
      </c>
      <c r="B291" s="1" t="s">
        <v>20</v>
      </c>
      <c r="C291" s="11"/>
      <c r="D291" s="5">
        <v>10000</v>
      </c>
    </row>
    <row r="292" spans="1:4" ht="16.5" x14ac:dyDescent="0.25">
      <c r="A292" s="4">
        <v>3</v>
      </c>
      <c r="B292" s="1" t="s">
        <v>21</v>
      </c>
      <c r="C292" s="11"/>
      <c r="D292" s="5">
        <v>24600</v>
      </c>
    </row>
    <row r="293" spans="1:4" ht="16.5" x14ac:dyDescent="0.25">
      <c r="A293" s="4">
        <v>4</v>
      </c>
      <c r="B293" s="1" t="s">
        <v>22</v>
      </c>
      <c r="C293" s="11"/>
      <c r="D293" s="5">
        <v>28100</v>
      </c>
    </row>
    <row r="294" spans="1:4" ht="17.25" x14ac:dyDescent="0.3">
      <c r="A294" s="12"/>
      <c r="B294" s="13" t="s">
        <v>459</v>
      </c>
      <c r="C294" s="8"/>
      <c r="D294" s="14"/>
    </row>
    <row r="295" spans="1:4" ht="17.25" x14ac:dyDescent="0.3">
      <c r="A295" s="12"/>
      <c r="B295" s="13" t="s">
        <v>23</v>
      </c>
      <c r="C295" s="8"/>
      <c r="D295" s="8">
        <f>D290+D291+D292+D293</f>
        <v>685740</v>
      </c>
    </row>
    <row r="299" spans="1:4" ht="17.25" x14ac:dyDescent="0.3">
      <c r="A299" s="2" t="s">
        <v>198</v>
      </c>
      <c r="B299" s="2" t="s">
        <v>25</v>
      </c>
      <c r="C299" s="3"/>
      <c r="D299" s="1"/>
    </row>
    <row r="300" spans="1:4" ht="16.5" x14ac:dyDescent="0.25">
      <c r="A300" s="78">
        <v>1</v>
      </c>
      <c r="B300" s="4" t="s">
        <v>26</v>
      </c>
      <c r="C300" s="4"/>
      <c r="D300" s="5">
        <v>20000</v>
      </c>
    </row>
    <row r="301" spans="1:4" ht="16.5" x14ac:dyDescent="0.25">
      <c r="A301" s="78">
        <v>2</v>
      </c>
      <c r="B301" s="4" t="s">
        <v>27</v>
      </c>
      <c r="C301" s="1"/>
      <c r="D301" s="5">
        <v>44000</v>
      </c>
    </row>
    <row r="302" spans="1:4" ht="16.5" x14ac:dyDescent="0.25">
      <c r="A302" s="111" t="s">
        <v>28</v>
      </c>
      <c r="B302" s="1" t="s">
        <v>378</v>
      </c>
      <c r="C302" s="3">
        <v>24000</v>
      </c>
    </row>
    <row r="303" spans="1:4" ht="16.5" x14ac:dyDescent="0.25">
      <c r="A303" s="111" t="s">
        <v>30</v>
      </c>
      <c r="B303" s="1" t="s">
        <v>35</v>
      </c>
      <c r="C303" s="3">
        <v>20000</v>
      </c>
    </row>
    <row r="304" spans="1:4" ht="16.5" x14ac:dyDescent="0.25">
      <c r="A304" s="78">
        <v>3</v>
      </c>
      <c r="B304" s="4" t="s">
        <v>36</v>
      </c>
      <c r="C304" s="4"/>
      <c r="D304" s="5">
        <v>100000</v>
      </c>
    </row>
    <row r="305" spans="1:4" ht="16.5" x14ac:dyDescent="0.25">
      <c r="A305" s="27" t="s">
        <v>39</v>
      </c>
      <c r="B305" s="18" t="s">
        <v>40</v>
      </c>
      <c r="C305" s="3">
        <v>100000</v>
      </c>
    </row>
    <row r="306" spans="1:4" ht="16.5" x14ac:dyDescent="0.25">
      <c r="A306" s="78">
        <v>4</v>
      </c>
      <c r="B306" s="4" t="s">
        <v>48</v>
      </c>
      <c r="C306" s="1"/>
      <c r="D306" s="5">
        <v>50000</v>
      </c>
    </row>
    <row r="307" spans="1:4" ht="16.5" x14ac:dyDescent="0.25">
      <c r="A307" s="78">
        <v>5</v>
      </c>
      <c r="B307" s="4" t="s">
        <v>49</v>
      </c>
      <c r="C307" s="1"/>
      <c r="D307" s="5">
        <v>50000</v>
      </c>
    </row>
    <row r="308" spans="1:4" ht="16.5" x14ac:dyDescent="0.25">
      <c r="A308" s="27" t="s">
        <v>344</v>
      </c>
      <c r="B308" s="1" t="s">
        <v>358</v>
      </c>
      <c r="C308" s="3">
        <v>10000</v>
      </c>
      <c r="D308" s="5"/>
    </row>
    <row r="309" spans="1:4" ht="16.5" x14ac:dyDescent="0.25">
      <c r="A309" s="27" t="s">
        <v>346</v>
      </c>
      <c r="B309" s="1" t="s">
        <v>369</v>
      </c>
      <c r="C309" s="3">
        <v>40000</v>
      </c>
      <c r="D309" s="5"/>
    </row>
    <row r="310" spans="1:4" ht="16.5" x14ac:dyDescent="0.25">
      <c r="A310" s="78">
        <v>5</v>
      </c>
      <c r="B310" s="4" t="s">
        <v>50</v>
      </c>
      <c r="C310" s="1"/>
      <c r="D310" s="5">
        <v>30000</v>
      </c>
    </row>
    <row r="311" spans="1:4" ht="16.5" x14ac:dyDescent="0.25">
      <c r="A311" s="78">
        <v>7</v>
      </c>
      <c r="B311" s="4" t="s">
        <v>203</v>
      </c>
      <c r="C311" s="4"/>
      <c r="D311" s="5">
        <v>10000</v>
      </c>
    </row>
    <row r="312" spans="1:4" ht="16.5" x14ac:dyDescent="0.25">
      <c r="A312" s="78">
        <v>8</v>
      </c>
      <c r="B312" s="4" t="s">
        <v>231</v>
      </c>
      <c r="C312" s="4"/>
      <c r="D312" s="5">
        <v>82200</v>
      </c>
    </row>
    <row r="313" spans="1:4" ht="17.25" x14ac:dyDescent="0.3">
      <c r="A313" s="12"/>
      <c r="B313" s="13" t="s">
        <v>55</v>
      </c>
      <c r="C313" s="12"/>
      <c r="D313" s="8">
        <f>D300+D301+D304+D306+D307+D310+D311+D312</f>
        <v>386200</v>
      </c>
    </row>
    <row r="316" spans="1:4" ht="17.25" x14ac:dyDescent="0.3">
      <c r="A316" s="184" t="s">
        <v>379</v>
      </c>
      <c r="B316" s="184"/>
      <c r="C316" s="184"/>
      <c r="D316" s="196">
        <f>D313+D284+D295</f>
        <v>4064440</v>
      </c>
    </row>
    <row r="317" spans="1:4" ht="18" thickBot="1" x14ac:dyDescent="0.35">
      <c r="A317" s="161" t="s">
        <v>374</v>
      </c>
      <c r="B317" s="161"/>
      <c r="C317" s="161"/>
      <c r="D317" s="197"/>
    </row>
    <row r="318" spans="1:4" ht="15.75" thickTop="1" x14ac:dyDescent="0.25"/>
    <row r="319" spans="1:4" ht="15" customHeight="1" x14ac:dyDescent="0.25">
      <c r="A319" s="129"/>
      <c r="B319" s="191" t="s">
        <v>460</v>
      </c>
      <c r="C319" s="189">
        <f>D316+D149+D268</f>
        <v>95117319</v>
      </c>
      <c r="D319" s="189"/>
    </row>
    <row r="320" spans="1:4" ht="15.75" customHeight="1" thickBot="1" x14ac:dyDescent="0.3">
      <c r="A320" s="130"/>
      <c r="B320" s="192"/>
      <c r="C320" s="190"/>
      <c r="D320" s="190"/>
    </row>
    <row r="321" spans="1:4" ht="17.25" thickTop="1" x14ac:dyDescent="0.25">
      <c r="A321" s="115"/>
      <c r="B321" s="115"/>
      <c r="C321" s="115"/>
      <c r="D321" s="116"/>
    </row>
    <row r="322" spans="1:4" ht="16.5" x14ac:dyDescent="0.25">
      <c r="A322" s="115"/>
      <c r="B322" s="115"/>
      <c r="C322" s="115"/>
      <c r="D322" s="116"/>
    </row>
    <row r="323" spans="1:4" ht="16.5" x14ac:dyDescent="0.25">
      <c r="A323" s="115"/>
      <c r="B323" s="115"/>
      <c r="C323" s="115"/>
      <c r="D323" s="116"/>
    </row>
    <row r="324" spans="1:4" ht="17.25" x14ac:dyDescent="0.3">
      <c r="A324" s="177" t="s">
        <v>63</v>
      </c>
      <c r="B324" s="185"/>
      <c r="C324" s="185"/>
      <c r="D324" s="185"/>
    </row>
    <row r="326" spans="1:4" ht="16.5" x14ac:dyDescent="0.25">
      <c r="A326" s="4" t="s">
        <v>64</v>
      </c>
      <c r="B326" s="4" t="s">
        <v>80</v>
      </c>
      <c r="C326" s="1"/>
      <c r="D326" s="5">
        <v>100000</v>
      </c>
    </row>
    <row r="327" spans="1:4" ht="16.5" x14ac:dyDescent="0.25">
      <c r="A327" s="1"/>
      <c r="B327" s="1"/>
      <c r="C327" s="1"/>
      <c r="D327" s="3"/>
    </row>
    <row r="328" spans="1:4" ht="16.5" x14ac:dyDescent="0.25">
      <c r="A328" s="4" t="s">
        <v>16</v>
      </c>
      <c r="B328" s="4" t="s">
        <v>405</v>
      </c>
      <c r="C328" s="1"/>
      <c r="D328" s="5">
        <f>C329+C330+C331+C332</f>
        <v>11309120</v>
      </c>
    </row>
    <row r="329" spans="1:4" ht="16.5" x14ac:dyDescent="0.25">
      <c r="A329" s="128">
        <v>1</v>
      </c>
      <c r="B329" s="1" t="s">
        <v>406</v>
      </c>
      <c r="C329" s="3">
        <v>468600</v>
      </c>
    </row>
    <row r="330" spans="1:4" ht="16.5" x14ac:dyDescent="0.25">
      <c r="A330" s="1">
        <v>2</v>
      </c>
      <c r="B330" s="1" t="s">
        <v>407</v>
      </c>
      <c r="C330" s="3">
        <v>1000000</v>
      </c>
    </row>
    <row r="331" spans="1:4" ht="16.5" x14ac:dyDescent="0.25">
      <c r="A331" s="1">
        <v>3</v>
      </c>
      <c r="B331" s="1" t="s">
        <v>408</v>
      </c>
      <c r="C331" s="3">
        <v>7500000</v>
      </c>
    </row>
    <row r="332" spans="1:4" ht="16.5" x14ac:dyDescent="0.25">
      <c r="A332" s="1">
        <v>4</v>
      </c>
      <c r="B332" s="1" t="s">
        <v>409</v>
      </c>
      <c r="C332" s="3">
        <v>2340520</v>
      </c>
    </row>
    <row r="333" spans="1:4" ht="16.5" x14ac:dyDescent="0.25">
      <c r="A333" s="1"/>
      <c r="B333" s="1"/>
      <c r="C333" s="1"/>
      <c r="D333" s="3"/>
    </row>
    <row r="334" spans="1:4" ht="16.5" x14ac:dyDescent="0.25">
      <c r="A334" s="4" t="s">
        <v>403</v>
      </c>
      <c r="B334" s="4" t="s">
        <v>67</v>
      </c>
      <c r="C334" s="1"/>
      <c r="D334" s="5">
        <v>151432</v>
      </c>
    </row>
    <row r="335" spans="1:4" ht="16.5" x14ac:dyDescent="0.25">
      <c r="A335" s="1"/>
      <c r="B335" s="1"/>
      <c r="C335" s="1"/>
      <c r="D335" s="3"/>
    </row>
    <row r="336" spans="1:4" ht="16.5" x14ac:dyDescent="0.25">
      <c r="A336" s="4" t="s">
        <v>404</v>
      </c>
      <c r="B336" s="4" t="s">
        <v>68</v>
      </c>
      <c r="C336" s="4"/>
      <c r="D336" s="86">
        <f>C319-D326-D328-D334</f>
        <v>83556767</v>
      </c>
    </row>
    <row r="337" spans="1:4" ht="16.5" x14ac:dyDescent="0.25">
      <c r="A337" s="1"/>
      <c r="B337" s="1"/>
      <c r="C337" s="1"/>
      <c r="D337" s="3"/>
    </row>
    <row r="338" spans="1:4" ht="16.5" customHeight="1" x14ac:dyDescent="0.25">
      <c r="A338" s="1"/>
      <c r="B338" s="193" t="s">
        <v>461</v>
      </c>
      <c r="C338" s="189">
        <f>D326+D334+D336+D328</f>
        <v>95117319</v>
      </c>
      <c r="D338" s="189"/>
    </row>
    <row r="339" spans="1:4" ht="17.25" customHeight="1" thickBot="1" x14ac:dyDescent="0.3">
      <c r="A339" s="22"/>
      <c r="B339" s="194"/>
      <c r="C339" s="190"/>
      <c r="D339" s="190"/>
    </row>
    <row r="340" spans="1:4" ht="15.75" thickTop="1" x14ac:dyDescent="0.25"/>
    <row r="346" spans="1:4" x14ac:dyDescent="0.25">
      <c r="B346" t="s">
        <v>412</v>
      </c>
    </row>
  </sheetData>
  <mergeCells count="23">
    <mergeCell ref="A272:D272"/>
    <mergeCell ref="A316:C316"/>
    <mergeCell ref="D316:D317"/>
    <mergeCell ref="A317:C317"/>
    <mergeCell ref="A149:C149"/>
    <mergeCell ref="A155:D155"/>
    <mergeCell ref="B215:C215"/>
    <mergeCell ref="B266:C266"/>
    <mergeCell ref="A268:C268"/>
    <mergeCell ref="D268:D269"/>
    <mergeCell ref="A269:C269"/>
    <mergeCell ref="C319:D320"/>
    <mergeCell ref="B319:B320"/>
    <mergeCell ref="B338:B339"/>
    <mergeCell ref="C338:D339"/>
    <mergeCell ref="A324:D324"/>
    <mergeCell ref="B147:C147"/>
    <mergeCell ref="A1:D1"/>
    <mergeCell ref="A3:D3"/>
    <mergeCell ref="A6:D6"/>
    <mergeCell ref="A8:D8"/>
    <mergeCell ref="B72:C72"/>
    <mergeCell ref="A2:D2"/>
  </mergeCells>
  <pageMargins left="0.70866141732283472" right="0.70866141732283472" top="0.74803149606299213" bottom="0.74803149606299213" header="0.31496062992125984" footer="0.31496062992125984"/>
  <pageSetup paperSize="9" firstPageNumber="15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5" zoomScaleNormal="100" workbookViewId="0">
      <selection activeCell="G15" sqref="G15"/>
    </sheetView>
  </sheetViews>
  <sheetFormatPr defaultRowHeight="15" x14ac:dyDescent="0.25"/>
  <cols>
    <col min="8" max="8" width="4.42578125" customWidth="1"/>
  </cols>
  <sheetData>
    <row r="1" spans="1:10" ht="20.25" x14ac:dyDescent="0.3">
      <c r="A1" s="202" t="s">
        <v>419</v>
      </c>
      <c r="B1" s="202"/>
      <c r="C1" s="202"/>
      <c r="D1" s="202"/>
      <c r="E1" s="202"/>
      <c r="F1" s="202"/>
      <c r="G1" s="202"/>
      <c r="H1" s="202"/>
      <c r="I1" s="202"/>
      <c r="J1" s="202"/>
    </row>
    <row r="2" spans="1:10" ht="16.5" customHeight="1" x14ac:dyDescent="0.3">
      <c r="A2" s="206" t="s">
        <v>463</v>
      </c>
      <c r="B2" s="206"/>
      <c r="C2" s="206"/>
      <c r="D2" s="206"/>
      <c r="E2" s="206"/>
      <c r="F2" s="206"/>
      <c r="G2" s="206"/>
      <c r="H2" s="206"/>
      <c r="I2" s="206"/>
      <c r="J2" s="206"/>
    </row>
    <row r="3" spans="1:10" ht="20.25" x14ac:dyDescent="0.3">
      <c r="A3" s="202" t="s">
        <v>462</v>
      </c>
      <c r="B3" s="202"/>
      <c r="C3" s="202"/>
      <c r="D3" s="202"/>
      <c r="E3" s="202"/>
      <c r="F3" s="202"/>
      <c r="G3" s="202"/>
      <c r="H3" s="202"/>
      <c r="I3" s="202"/>
      <c r="J3" s="202"/>
    </row>
    <row r="4" spans="1:10" ht="16.5" x14ac:dyDescent="0.25">
      <c r="A4" s="131"/>
      <c r="B4" s="131"/>
      <c r="C4" s="131"/>
      <c r="D4" s="131"/>
      <c r="E4" s="131"/>
      <c r="F4" s="131"/>
      <c r="G4" s="131"/>
      <c r="H4" s="131"/>
      <c r="I4" s="131"/>
    </row>
    <row r="5" spans="1:10" ht="16.5" x14ac:dyDescent="0.25">
      <c r="A5" s="131"/>
      <c r="B5" s="131"/>
      <c r="C5" s="131"/>
      <c r="D5" s="131"/>
      <c r="E5" s="131"/>
      <c r="F5" s="131"/>
      <c r="G5" s="131"/>
      <c r="H5" s="131"/>
      <c r="I5" s="131"/>
    </row>
    <row r="6" spans="1:10" ht="16.5" x14ac:dyDescent="0.25">
      <c r="A6" s="132" t="s">
        <v>418</v>
      </c>
      <c r="B6" s="203" t="s">
        <v>419</v>
      </c>
      <c r="C6" s="203"/>
      <c r="D6" s="203"/>
      <c r="E6" s="203"/>
      <c r="F6" s="203"/>
      <c r="G6" s="203"/>
      <c r="H6" s="131"/>
      <c r="I6" s="131"/>
    </row>
    <row r="7" spans="1:10" ht="16.5" x14ac:dyDescent="0.25">
      <c r="A7" s="133" t="s">
        <v>99</v>
      </c>
      <c r="B7" s="201" t="s">
        <v>420</v>
      </c>
      <c r="C7" s="201"/>
      <c r="D7" s="201"/>
      <c r="E7" s="201"/>
      <c r="F7" s="201"/>
      <c r="G7" s="201"/>
      <c r="H7" s="131"/>
      <c r="I7" s="131">
        <v>9</v>
      </c>
      <c r="J7" s="131" t="s">
        <v>421</v>
      </c>
    </row>
    <row r="8" spans="1:10" ht="16.5" x14ac:dyDescent="0.25">
      <c r="A8" s="133"/>
      <c r="B8" s="134" t="s">
        <v>422</v>
      </c>
      <c r="C8" s="134"/>
      <c r="D8" s="134"/>
      <c r="E8" s="134"/>
      <c r="F8" s="134"/>
      <c r="G8" s="134"/>
      <c r="H8" s="131"/>
      <c r="I8" s="131"/>
      <c r="J8" s="131"/>
    </row>
    <row r="9" spans="1:10" ht="16.5" x14ac:dyDescent="0.25">
      <c r="A9" s="133" t="s">
        <v>106</v>
      </c>
      <c r="B9" s="134" t="s">
        <v>96</v>
      </c>
      <c r="C9" s="134"/>
      <c r="D9" s="134"/>
      <c r="E9" s="134"/>
      <c r="F9" s="134"/>
      <c r="G9" s="134"/>
      <c r="H9" s="131"/>
      <c r="I9" s="131">
        <v>1</v>
      </c>
      <c r="J9" s="131" t="s">
        <v>421</v>
      </c>
    </row>
    <row r="10" spans="1:10" ht="16.5" x14ac:dyDescent="0.25">
      <c r="A10" s="133" t="s">
        <v>302</v>
      </c>
      <c r="B10" s="134" t="s">
        <v>154</v>
      </c>
      <c r="C10" s="134"/>
      <c r="D10" s="134"/>
      <c r="E10" s="134"/>
      <c r="F10" s="134"/>
      <c r="G10" s="134"/>
      <c r="H10" s="131"/>
      <c r="I10" s="131">
        <v>2</v>
      </c>
      <c r="J10" s="131" t="s">
        <v>421</v>
      </c>
    </row>
    <row r="11" spans="1:10" ht="16.5" x14ac:dyDescent="0.25">
      <c r="A11" s="133" t="s">
        <v>423</v>
      </c>
      <c r="B11" s="134" t="s">
        <v>155</v>
      </c>
      <c r="C11" s="134"/>
      <c r="D11" s="134"/>
      <c r="E11" s="134"/>
      <c r="F11" s="134"/>
      <c r="G11" s="134"/>
      <c r="H11" s="131"/>
      <c r="I11" s="131">
        <v>3</v>
      </c>
      <c r="J11" s="131" t="s">
        <v>421</v>
      </c>
    </row>
    <row r="12" spans="1:10" ht="16.5" x14ac:dyDescent="0.25">
      <c r="A12" s="133" t="s">
        <v>424</v>
      </c>
      <c r="B12" s="201" t="s">
        <v>425</v>
      </c>
      <c r="C12" s="201"/>
      <c r="D12" s="201"/>
      <c r="E12" s="201"/>
      <c r="F12" s="201"/>
      <c r="G12" s="201"/>
      <c r="H12" s="131"/>
      <c r="I12" s="131">
        <v>15</v>
      </c>
      <c r="J12" s="131" t="s">
        <v>421</v>
      </c>
    </row>
    <row r="13" spans="1:10" ht="16.5" x14ac:dyDescent="0.25">
      <c r="A13" s="133"/>
      <c r="B13" s="135" t="s">
        <v>426</v>
      </c>
      <c r="C13" s="136"/>
      <c r="D13" s="136"/>
      <c r="E13" s="136"/>
      <c r="F13" s="136"/>
      <c r="H13" s="131"/>
      <c r="I13" s="137">
        <f>SUM(I7:I12)</f>
        <v>30</v>
      </c>
      <c r="J13" s="137" t="s">
        <v>421</v>
      </c>
    </row>
    <row r="14" spans="1:10" x14ac:dyDescent="0.25">
      <c r="A14" s="133"/>
    </row>
    <row r="15" spans="1:10" ht="16.5" x14ac:dyDescent="0.25">
      <c r="A15" s="133"/>
      <c r="B15" s="131"/>
      <c r="C15" s="131"/>
      <c r="D15" s="131"/>
      <c r="E15" s="131"/>
      <c r="F15" s="131"/>
      <c r="G15" s="131"/>
      <c r="H15" s="131"/>
      <c r="I15" s="131"/>
      <c r="J15" s="131"/>
    </row>
    <row r="16" spans="1:10" ht="16.5" x14ac:dyDescent="0.25">
      <c r="A16" s="133" t="s">
        <v>427</v>
      </c>
      <c r="B16" s="203" t="s">
        <v>428</v>
      </c>
      <c r="C16" s="203"/>
      <c r="D16" s="203"/>
      <c r="E16" s="203"/>
      <c r="F16" s="203"/>
      <c r="G16" s="203"/>
      <c r="H16" s="131"/>
      <c r="I16" s="131">
        <v>7</v>
      </c>
      <c r="J16" s="131" t="s">
        <v>421</v>
      </c>
    </row>
    <row r="17" spans="1:10" ht="16.5" x14ac:dyDescent="0.25">
      <c r="A17" s="133"/>
      <c r="B17" s="138" t="s">
        <v>429</v>
      </c>
      <c r="C17" s="201" t="s">
        <v>430</v>
      </c>
      <c r="D17" s="201"/>
      <c r="E17" s="201"/>
      <c r="F17" s="201"/>
      <c r="G17" s="201"/>
      <c r="H17" s="131"/>
      <c r="I17" s="131"/>
      <c r="J17" s="131"/>
    </row>
    <row r="18" spans="1:10" ht="16.5" x14ac:dyDescent="0.25">
      <c r="A18" s="133"/>
      <c r="B18" s="131"/>
      <c r="C18" s="201" t="s">
        <v>431</v>
      </c>
      <c r="D18" s="201"/>
      <c r="E18" s="201"/>
      <c r="F18" s="201"/>
      <c r="G18" s="201"/>
      <c r="H18" s="131"/>
      <c r="I18" s="131"/>
      <c r="J18" s="131"/>
    </row>
    <row r="19" spans="1:10" ht="16.5" x14ac:dyDescent="0.25">
      <c r="A19" s="133"/>
      <c r="B19" s="203" t="s">
        <v>432</v>
      </c>
      <c r="C19" s="203"/>
      <c r="D19" s="203"/>
      <c r="E19" s="204"/>
      <c r="F19" s="204"/>
      <c r="G19" s="204"/>
      <c r="H19" s="131"/>
      <c r="I19" s="131">
        <v>7</v>
      </c>
      <c r="J19" s="131" t="s">
        <v>421</v>
      </c>
    </row>
    <row r="20" spans="1:10" ht="16.5" x14ac:dyDescent="0.25">
      <c r="A20" s="133"/>
      <c r="B20" s="135"/>
      <c r="C20" s="135"/>
      <c r="D20" s="135"/>
      <c r="E20" s="135"/>
      <c r="F20" s="135"/>
      <c r="G20" s="135"/>
      <c r="H20" s="131"/>
      <c r="I20" s="131"/>
      <c r="J20" s="131"/>
    </row>
    <row r="21" spans="1:10" ht="16.5" x14ac:dyDescent="0.25">
      <c r="A21" s="133" t="s">
        <v>433</v>
      </c>
      <c r="B21" s="203" t="s">
        <v>434</v>
      </c>
      <c r="C21" s="203"/>
      <c r="D21" s="203"/>
      <c r="E21" s="203"/>
      <c r="F21" s="205"/>
      <c r="G21" s="205"/>
      <c r="H21" s="131"/>
      <c r="I21" s="131"/>
      <c r="J21" s="131"/>
    </row>
    <row r="22" spans="1:10" ht="16.5" x14ac:dyDescent="0.25">
      <c r="A22" s="133" t="s">
        <v>37</v>
      </c>
      <c r="B22" s="134" t="s">
        <v>327</v>
      </c>
      <c r="C22" s="134"/>
      <c r="D22" s="134"/>
      <c r="E22" s="135"/>
      <c r="F22" s="135"/>
      <c r="G22" s="135"/>
      <c r="H22" s="131"/>
      <c r="I22" s="131">
        <v>10</v>
      </c>
      <c r="J22" s="131" t="s">
        <v>421</v>
      </c>
    </row>
    <row r="23" spans="1:10" ht="16.5" x14ac:dyDescent="0.25">
      <c r="A23" s="133"/>
      <c r="B23" s="138" t="s">
        <v>435</v>
      </c>
      <c r="C23" s="201" t="s">
        <v>436</v>
      </c>
      <c r="D23" s="201"/>
      <c r="E23" s="201"/>
      <c r="F23" s="201"/>
      <c r="G23" s="201"/>
      <c r="H23" s="131"/>
      <c r="I23" s="131"/>
    </row>
    <row r="24" spans="1:10" ht="16.5" x14ac:dyDescent="0.25">
      <c r="A24" s="133"/>
      <c r="B24" s="131"/>
      <c r="C24" s="134" t="s">
        <v>437</v>
      </c>
      <c r="D24" s="134"/>
      <c r="E24" s="134"/>
      <c r="F24" s="134"/>
      <c r="G24" s="134"/>
      <c r="H24" s="134"/>
      <c r="I24" s="131"/>
    </row>
    <row r="25" spans="1:10" ht="16.5" x14ac:dyDescent="0.25">
      <c r="A25" s="133"/>
      <c r="B25" s="131"/>
      <c r="C25" s="201" t="s">
        <v>438</v>
      </c>
      <c r="D25" s="201"/>
      <c r="E25" s="201"/>
      <c r="F25" s="201"/>
      <c r="G25" s="201"/>
      <c r="H25" s="131"/>
      <c r="I25" s="131"/>
    </row>
    <row r="26" spans="1:10" ht="16.5" x14ac:dyDescent="0.25">
      <c r="A26" s="133"/>
      <c r="B26" s="131"/>
      <c r="C26" s="131" t="s">
        <v>435</v>
      </c>
      <c r="D26" s="201" t="s">
        <v>439</v>
      </c>
      <c r="E26" s="201"/>
      <c r="F26" s="201"/>
      <c r="G26" s="201"/>
      <c r="H26" s="131"/>
      <c r="I26" s="131"/>
    </row>
    <row r="27" spans="1:10" ht="16.5" x14ac:dyDescent="0.25">
      <c r="A27" s="133"/>
      <c r="B27" s="131"/>
      <c r="C27" s="131"/>
      <c r="D27" s="201" t="s">
        <v>440</v>
      </c>
      <c r="E27" s="201"/>
      <c r="F27" s="201"/>
      <c r="G27" s="201"/>
      <c r="H27" s="131"/>
      <c r="I27" s="131"/>
    </row>
    <row r="28" spans="1:10" ht="16.5" x14ac:dyDescent="0.25">
      <c r="A28" s="133"/>
      <c r="B28" s="131"/>
      <c r="C28" s="131"/>
      <c r="D28" s="201" t="s">
        <v>441</v>
      </c>
      <c r="E28" s="201"/>
      <c r="F28" s="201"/>
      <c r="G28" s="201"/>
      <c r="H28" s="131"/>
      <c r="I28" s="131"/>
    </row>
    <row r="29" spans="1:10" ht="16.5" x14ac:dyDescent="0.25">
      <c r="A29" s="133" t="s">
        <v>39</v>
      </c>
      <c r="B29" s="201" t="s">
        <v>442</v>
      </c>
      <c r="C29" s="201"/>
      <c r="D29" s="201"/>
      <c r="E29" s="201"/>
      <c r="F29" s="201"/>
      <c r="G29" s="201"/>
      <c r="H29" s="201"/>
      <c r="I29" s="131">
        <v>2</v>
      </c>
      <c r="J29" s="139" t="s">
        <v>421</v>
      </c>
    </row>
    <row r="30" spans="1:10" ht="16.5" x14ac:dyDescent="0.25">
      <c r="A30" s="133"/>
      <c r="B30" s="131" t="s">
        <v>435</v>
      </c>
      <c r="C30" s="131" t="s">
        <v>366</v>
      </c>
      <c r="D30" s="131"/>
      <c r="F30" s="131"/>
      <c r="G30" s="131"/>
      <c r="H30" s="131"/>
      <c r="I30" s="131"/>
    </row>
    <row r="31" spans="1:10" ht="16.5" x14ac:dyDescent="0.25">
      <c r="A31" s="133"/>
      <c r="B31" s="131"/>
      <c r="C31" s="131" t="s">
        <v>353</v>
      </c>
      <c r="D31" s="131"/>
      <c r="F31" s="131"/>
      <c r="G31" s="131"/>
      <c r="H31" s="131"/>
      <c r="I31" s="131"/>
    </row>
    <row r="32" spans="1:10" ht="16.5" x14ac:dyDescent="0.25">
      <c r="A32" s="133" t="s">
        <v>102</v>
      </c>
      <c r="B32" s="131" t="s">
        <v>94</v>
      </c>
      <c r="C32" s="131"/>
      <c r="D32" s="131"/>
      <c r="F32" s="131"/>
      <c r="G32" s="131"/>
      <c r="H32" s="131"/>
      <c r="I32" s="131">
        <v>1</v>
      </c>
      <c r="J32" t="s">
        <v>421</v>
      </c>
    </row>
    <row r="33" spans="1:10" ht="16.5" x14ac:dyDescent="0.25">
      <c r="A33" s="133"/>
      <c r="B33" s="203" t="s">
        <v>443</v>
      </c>
      <c r="C33" s="203"/>
      <c r="D33" s="203"/>
      <c r="E33" s="203"/>
      <c r="F33" s="203"/>
      <c r="G33" s="203"/>
      <c r="H33" s="203"/>
      <c r="I33" s="131">
        <f>I22+I29+I32</f>
        <v>13</v>
      </c>
      <c r="J33" s="139" t="s">
        <v>421</v>
      </c>
    </row>
    <row r="34" spans="1:10" ht="16.5" x14ac:dyDescent="0.25">
      <c r="A34" s="133"/>
      <c r="B34" s="131"/>
      <c r="C34" s="131"/>
      <c r="D34" s="131"/>
      <c r="F34" s="131"/>
      <c r="G34" s="131"/>
      <c r="H34" s="131"/>
      <c r="I34" s="131"/>
    </row>
    <row r="35" spans="1:10" ht="17.25" x14ac:dyDescent="0.3">
      <c r="A35" s="133"/>
      <c r="B35" s="208" t="s">
        <v>444</v>
      </c>
      <c r="C35" s="208"/>
      <c r="D35" s="208"/>
      <c r="E35" s="208"/>
      <c r="F35" s="208"/>
      <c r="G35" s="208"/>
      <c r="H35" s="131"/>
      <c r="I35" s="140">
        <f>I33+I19+I13</f>
        <v>50</v>
      </c>
      <c r="J35" s="140" t="s">
        <v>421</v>
      </c>
    </row>
    <row r="36" spans="1:10" ht="16.5" x14ac:dyDescent="0.25">
      <c r="A36" s="133"/>
      <c r="B36" s="207" t="s">
        <v>445</v>
      </c>
      <c r="C36" s="207"/>
      <c r="D36" s="207"/>
      <c r="E36" s="207"/>
      <c r="F36" s="207"/>
      <c r="G36" s="207"/>
      <c r="H36" s="131"/>
      <c r="I36" s="141">
        <v>35</v>
      </c>
      <c r="J36" s="141" t="s">
        <v>421</v>
      </c>
    </row>
  </sheetData>
  <mergeCells count="20">
    <mergeCell ref="B36:G36"/>
    <mergeCell ref="D26:G26"/>
    <mergeCell ref="D27:G27"/>
    <mergeCell ref="D28:G28"/>
    <mergeCell ref="B29:H29"/>
    <mergeCell ref="B33:H33"/>
    <mergeCell ref="B35:G35"/>
    <mergeCell ref="C25:G25"/>
    <mergeCell ref="A1:J1"/>
    <mergeCell ref="A3:J3"/>
    <mergeCell ref="B6:G6"/>
    <mergeCell ref="B7:G7"/>
    <mergeCell ref="B12:G12"/>
    <mergeCell ref="B16:G16"/>
    <mergeCell ref="C17:G17"/>
    <mergeCell ref="C18:G18"/>
    <mergeCell ref="B19:G19"/>
    <mergeCell ref="B21:G21"/>
    <mergeCell ref="C23:G23"/>
    <mergeCell ref="A2:J2"/>
  </mergeCells>
  <pageMargins left="0.70866141732283472" right="0.70866141732283472" top="0.74803149606299213" bottom="0.74803149606299213" header="0.31496062992125984" footer="0.31496062992125984"/>
  <pageSetup paperSize="9" firstPageNumber="23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Előlap</vt:lpstr>
      <vt:lpstr>Önkormányzat</vt:lpstr>
      <vt:lpstr>Polgármesteri Hivatal</vt:lpstr>
      <vt:lpstr>ÁMK-Család és Gyermekjóléti</vt:lpstr>
      <vt:lpstr>Létszámkeret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Vinnai.Beatrix</dc:creator>
  <cp:lastModifiedBy>Foszto.Gabriella</cp:lastModifiedBy>
  <cp:lastPrinted>2017-01-19T07:23:58Z</cp:lastPrinted>
  <dcterms:created xsi:type="dcterms:W3CDTF">2016-12-21T07:11:02Z</dcterms:created>
  <dcterms:modified xsi:type="dcterms:W3CDTF">2017-01-19T11:40:26Z</dcterms:modified>
</cp:coreProperties>
</file>