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kozzeteendo\"/>
    </mc:Choice>
  </mc:AlternateContent>
  <xr:revisionPtr revIDLastSave="0" documentId="8_{8617CE34-E182-44D2-9868-2CA199D03AA4}" xr6:coauthVersionLast="47" xr6:coauthVersionMax="47" xr10:uidLastSave="{00000000-0000-0000-0000-000000000000}"/>
  <bookViews>
    <workbookView xWindow="-120" yWindow="-120" windowWidth="29040" windowHeight="16440" tabRatio="727" firstSheet="17" activeTab="18" xr2:uid="{DACF3827-B7CC-48BF-9052-97D39E58D6EF}"/>
  </bookViews>
  <sheets>
    <sheet name="1.1.sz.mell." sheetId="141" r:id="rId1"/>
    <sheet name="1.2.sz.mell. " sheetId="142" r:id="rId2"/>
    <sheet name="2.1.sz.mell" sheetId="143" r:id="rId3"/>
    <sheet name="2.2.sz.mell" sheetId="144" r:id="rId4"/>
    <sheet name="3.sz.mell. " sheetId="145" r:id="rId5"/>
    <sheet name="4.sz.mell." sheetId="146" r:id="rId6"/>
    <sheet name="5.1. sz. mell" sheetId="147" r:id="rId7"/>
    <sheet name="5.1. 1.sz. mell" sheetId="148" r:id="rId8"/>
    <sheet name="5.1.1.1. mell " sheetId="130" r:id="rId9"/>
    <sheet name="5.1.1. 2 sz. mell " sheetId="131" r:id="rId10"/>
    <sheet name="5.1.1.3 sz. mell " sheetId="138" r:id="rId11"/>
    <sheet name="5.1.1.4 sz. mell" sheetId="132" r:id="rId12"/>
    <sheet name="5.1.1.5sz. mell " sheetId="136" r:id="rId13"/>
    <sheet name="5.1.1.6. sz. mell " sheetId="133" r:id="rId14"/>
    <sheet name="5.1.1.7 sz. mell " sheetId="137" r:id="rId15"/>
    <sheet name="5.1.1.8. mell" sheetId="134" r:id="rId16"/>
    <sheet name="5.1.1. 9 sz. mell " sheetId="139" r:id="rId17"/>
    <sheet name="5.1.1.10. mell " sheetId="135" r:id="rId18"/>
    <sheet name="5.1.1.11. sz. mell " sheetId="140" r:id="rId19"/>
    <sheet name="5.2. sz. mell" sheetId="149" r:id="rId20"/>
    <sheet name="5.2.1. sz. mell " sheetId="150" r:id="rId21"/>
    <sheet name="5.3. sz. mell" sheetId="151" r:id="rId22"/>
    <sheet name="5.3.1. sz. mell " sheetId="152" r:id="rId23"/>
    <sheet name="1. sz tájékoztató t." sheetId="87" r:id="rId24"/>
    <sheet name="2.sz tájékoztató t." sheetId="24" r:id="rId25"/>
    <sheet name="3.sz tájékoztató t." sheetId="70" r:id="rId26"/>
    <sheet name="4. sz tájékoztató t." sheetId="128" r:id="rId27"/>
    <sheet name="Létszámkeret" sheetId="94" r:id="rId28"/>
  </sheets>
  <externalReferences>
    <externalReference r:id="rId29"/>
  </externalReferences>
  <definedNames>
    <definedName name="_xlnm.Print_Titles" localSheetId="7">'5.1. 1.sz. mell'!$1:$6</definedName>
    <definedName name="_xlnm.Print_Titles" localSheetId="6">'5.1. sz. mell'!$1:$6</definedName>
    <definedName name="_xlnm.Print_Titles" localSheetId="9">'5.1.1. 2 sz. mell '!$1:$6</definedName>
    <definedName name="_xlnm.Print_Titles" localSheetId="16">'5.1.1. 9 sz. mell '!$1:$6</definedName>
    <definedName name="_xlnm.Print_Titles" localSheetId="8">'5.1.1.1. mell '!$1:$6</definedName>
    <definedName name="_xlnm.Print_Titles" localSheetId="17">'5.1.1.10. mell '!$1:$6</definedName>
    <definedName name="_xlnm.Print_Titles" localSheetId="18">'5.1.1.11. sz. mell '!$1:$6</definedName>
    <definedName name="_xlnm.Print_Titles" localSheetId="10">'5.1.1.3 sz. mell '!$1:$6</definedName>
    <definedName name="_xlnm.Print_Titles" localSheetId="11">'5.1.1.4 sz. mell'!$1:$6</definedName>
    <definedName name="_xlnm.Print_Titles" localSheetId="12">'5.1.1.5sz. mell '!$1:$6</definedName>
    <definedName name="_xlnm.Print_Titles" localSheetId="13">'5.1.1.6. sz. mell '!$1:$6</definedName>
    <definedName name="_xlnm.Print_Titles" localSheetId="14">'5.1.1.7 sz. mell '!$1:$6</definedName>
    <definedName name="_xlnm.Print_Titles" localSheetId="15">'5.1.1.8. mell'!$1:$6</definedName>
    <definedName name="_xlnm.Print_Titles" localSheetId="19">'5.2. sz. mell'!$1:$6</definedName>
    <definedName name="_xlnm.Print_Titles" localSheetId="20">'5.2.1. sz. mell '!$1:$6</definedName>
    <definedName name="_xlnm.Print_Titles" localSheetId="21">'5.3. sz. mell'!$1:$6</definedName>
    <definedName name="_xlnm.Print_Titles" localSheetId="22">'5.3.1. sz. mell '!$1:$6</definedName>
    <definedName name="_xlnm.Print_Area" localSheetId="23">'1. sz tájékoztató t.'!$A$1:$E$147</definedName>
    <definedName name="_xlnm.Print_Area" localSheetId="0">'1.1.sz.mell.'!$A$1:$E$161</definedName>
    <definedName name="_xlnm.Print_Area" localSheetId="1">'1.2.sz.mell. '!$A$1:$E$161</definedName>
    <definedName name="_xlnm.Print_Area" localSheetId="26">'4. sz tájékoztató t.'!$A$1:$E$37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9" i="152" l="1"/>
  <c r="E56" i="152"/>
  <c r="E55" i="152"/>
  <c r="E54" i="152"/>
  <c r="E51" i="152" s="1"/>
  <c r="E53" i="152"/>
  <c r="E52" i="152"/>
  <c r="D51" i="152"/>
  <c r="C51" i="152"/>
  <c r="E50" i="152"/>
  <c r="E49" i="152"/>
  <c r="E48" i="152"/>
  <c r="E45" i="152" s="1"/>
  <c r="E47" i="152"/>
  <c r="E46" i="152"/>
  <c r="D45" i="152"/>
  <c r="D57" i="152" s="1"/>
  <c r="C45" i="152"/>
  <c r="C57" i="152"/>
  <c r="E40" i="152"/>
  <c r="E39" i="152"/>
  <c r="E37" i="152" s="1"/>
  <c r="D37" i="152"/>
  <c r="C37" i="152"/>
  <c r="E35" i="152"/>
  <c r="E34" i="152"/>
  <c r="E33" i="152"/>
  <c r="E32" i="152"/>
  <c r="E31" i="152" s="1"/>
  <c r="D30" i="152"/>
  <c r="C30" i="152"/>
  <c r="E30" i="152" s="1"/>
  <c r="E29" i="152"/>
  <c r="E28" i="152"/>
  <c r="E27" i="152"/>
  <c r="E26" i="152" s="1"/>
  <c r="D26" i="152"/>
  <c r="C26" i="152"/>
  <c r="E25" i="152"/>
  <c r="E24" i="152"/>
  <c r="E23" i="152"/>
  <c r="E22" i="152"/>
  <c r="E21" i="152"/>
  <c r="E20" i="152" s="1"/>
  <c r="D20" i="152"/>
  <c r="C20" i="152"/>
  <c r="E19" i="152"/>
  <c r="E18" i="152"/>
  <c r="E17" i="152"/>
  <c r="E16" i="152"/>
  <c r="E15" i="152"/>
  <c r="E14" i="152"/>
  <c r="E13" i="152"/>
  <c r="E12" i="152"/>
  <c r="E11" i="152"/>
  <c r="E10" i="152"/>
  <c r="E8" i="152" s="1"/>
  <c r="E9" i="152"/>
  <c r="D8" i="152"/>
  <c r="D36" i="152" s="1"/>
  <c r="C8" i="152"/>
  <c r="C36" i="152"/>
  <c r="E56" i="151"/>
  <c r="E55" i="151"/>
  <c r="E54" i="151"/>
  <c r="E53" i="151"/>
  <c r="E52" i="151"/>
  <c r="E51" i="151" s="1"/>
  <c r="D51" i="151"/>
  <c r="C51" i="151"/>
  <c r="E50" i="151"/>
  <c r="E49" i="151"/>
  <c r="E48" i="151"/>
  <c r="E47" i="151"/>
  <c r="E46" i="151"/>
  <c r="E45" i="151" s="1"/>
  <c r="E57" i="151" s="1"/>
  <c r="D45" i="151"/>
  <c r="D57" i="151" s="1"/>
  <c r="C45" i="151"/>
  <c r="C57" i="151" s="1"/>
  <c r="E40" i="151"/>
  <c r="E39" i="151"/>
  <c r="D37" i="151"/>
  <c r="C37" i="151"/>
  <c r="E35" i="151"/>
  <c r="E34" i="151"/>
  <c r="E33" i="151"/>
  <c r="E32" i="151"/>
  <c r="E31" i="151"/>
  <c r="D30" i="151"/>
  <c r="C30" i="151"/>
  <c r="E30" i="151" s="1"/>
  <c r="E29" i="151"/>
  <c r="E28" i="151"/>
  <c r="E27" i="151"/>
  <c r="E26" i="151" s="1"/>
  <c r="D26" i="151"/>
  <c r="C26" i="151"/>
  <c r="E25" i="151"/>
  <c r="E24" i="151"/>
  <c r="E23" i="151"/>
  <c r="E22" i="151"/>
  <c r="E21" i="151"/>
  <c r="E20" i="151" s="1"/>
  <c r="D20" i="151"/>
  <c r="C20" i="151"/>
  <c r="E19" i="151"/>
  <c r="E18" i="151"/>
  <c r="E17" i="151"/>
  <c r="E16" i="151"/>
  <c r="E15" i="151"/>
  <c r="E14" i="151"/>
  <c r="E13" i="151"/>
  <c r="E12" i="151"/>
  <c r="E11" i="151"/>
  <c r="E10" i="151"/>
  <c r="E9" i="151"/>
  <c r="E8" i="151" s="1"/>
  <c r="D8" i="151"/>
  <c r="D36" i="151" s="1"/>
  <c r="D41" i="151" s="1"/>
  <c r="C8" i="151"/>
  <c r="C36" i="151" s="1"/>
  <c r="E60" i="150"/>
  <c r="E57" i="150"/>
  <c r="E56" i="150"/>
  <c r="E55" i="150"/>
  <c r="E54" i="150"/>
  <c r="E52" i="150"/>
  <c r="E53" i="150"/>
  <c r="D52" i="150"/>
  <c r="C52" i="150"/>
  <c r="E51" i="150"/>
  <c r="E50" i="150"/>
  <c r="E49" i="150"/>
  <c r="E48" i="150"/>
  <c r="E46" i="150"/>
  <c r="E47" i="150"/>
  <c r="D46" i="150"/>
  <c r="D58" i="150"/>
  <c r="C46" i="150"/>
  <c r="C58" i="150" s="1"/>
  <c r="E41" i="150"/>
  <c r="E40" i="150"/>
  <c r="E39" i="150"/>
  <c r="E38" i="150" s="1"/>
  <c r="D38" i="150"/>
  <c r="C38" i="150"/>
  <c r="E36" i="150"/>
  <c r="E35" i="150"/>
  <c r="E34" i="150"/>
  <c r="E33" i="150"/>
  <c r="E32" i="150"/>
  <c r="E31" i="150" s="1"/>
  <c r="D31" i="150"/>
  <c r="C31" i="150"/>
  <c r="E30" i="150"/>
  <c r="E29" i="150"/>
  <c r="E28" i="150"/>
  <c r="E27" i="150"/>
  <c r="E26" i="150"/>
  <c r="D26" i="150"/>
  <c r="C26" i="150"/>
  <c r="E24" i="150"/>
  <c r="E23" i="150"/>
  <c r="E22" i="150"/>
  <c r="E21" i="150"/>
  <c r="E20" i="150" s="1"/>
  <c r="D20" i="150"/>
  <c r="C20" i="150"/>
  <c r="E19" i="150"/>
  <c r="E18" i="150"/>
  <c r="E17" i="150"/>
  <c r="E16" i="150"/>
  <c r="E15" i="150"/>
  <c r="E14" i="150"/>
  <c r="E13" i="150"/>
  <c r="E12" i="150"/>
  <c r="E8" i="150" s="1"/>
  <c r="E11" i="150"/>
  <c r="E10" i="150"/>
  <c r="E9" i="150"/>
  <c r="D8" i="150"/>
  <c r="D37" i="150" s="1"/>
  <c r="D42" i="150" s="1"/>
  <c r="C8" i="150"/>
  <c r="C37" i="150" s="1"/>
  <c r="C42" i="150" s="1"/>
  <c r="E60" i="149"/>
  <c r="E57" i="149"/>
  <c r="E56" i="149"/>
  <c r="E55" i="149"/>
  <c r="E54" i="149"/>
  <c r="E53" i="149"/>
  <c r="E52" i="149" s="1"/>
  <c r="D52" i="149"/>
  <c r="C52" i="149"/>
  <c r="E51" i="149"/>
  <c r="E50" i="149"/>
  <c r="E49" i="149"/>
  <c r="E48" i="149"/>
  <c r="E47" i="149"/>
  <c r="E46" i="149" s="1"/>
  <c r="D46" i="149"/>
  <c r="D58" i="149" s="1"/>
  <c r="C46" i="149"/>
  <c r="C58" i="149" s="1"/>
  <c r="E41" i="149"/>
  <c r="E40" i="149"/>
  <c r="E38" i="149" s="1"/>
  <c r="E39" i="149"/>
  <c r="D38" i="149"/>
  <c r="C38" i="149"/>
  <c r="E36" i="149"/>
  <c r="E35" i="149"/>
  <c r="E34" i="149"/>
  <c r="E33" i="149"/>
  <c r="E31" i="149" s="1"/>
  <c r="E32" i="149"/>
  <c r="D31" i="149"/>
  <c r="C31" i="149"/>
  <c r="E30" i="149"/>
  <c r="E29" i="149"/>
  <c r="E28" i="149"/>
  <c r="E27" i="149"/>
  <c r="E26" i="149" s="1"/>
  <c r="D26" i="149"/>
  <c r="C26" i="149"/>
  <c r="E24" i="149"/>
  <c r="E23" i="149"/>
  <c r="E22" i="149"/>
  <c r="E20" i="149"/>
  <c r="E21" i="149"/>
  <c r="D20" i="149"/>
  <c r="C20" i="149"/>
  <c r="E19" i="149"/>
  <c r="E18" i="149"/>
  <c r="E17" i="149"/>
  <c r="E16" i="149"/>
  <c r="E15" i="149"/>
  <c r="E14" i="149"/>
  <c r="E13" i="149"/>
  <c r="E12" i="149"/>
  <c r="E11" i="149"/>
  <c r="E10" i="149"/>
  <c r="E9" i="149"/>
  <c r="E8" i="149" s="1"/>
  <c r="D8" i="149"/>
  <c r="D37" i="149" s="1"/>
  <c r="D42" i="149" s="1"/>
  <c r="C8" i="149"/>
  <c r="C37" i="149"/>
  <c r="C42" i="149" s="1"/>
  <c r="E153" i="148"/>
  <c r="E152" i="148"/>
  <c r="E151" i="148"/>
  <c r="E150" i="148"/>
  <c r="E149" i="148"/>
  <c r="E148" i="148"/>
  <c r="E147" i="148"/>
  <c r="E146" i="148" s="1"/>
  <c r="D146" i="148"/>
  <c r="C146" i="148"/>
  <c r="E145" i="148"/>
  <c r="E144" i="148"/>
  <c r="E143" i="148"/>
  <c r="E142" i="148"/>
  <c r="E141" i="148"/>
  <c r="E140" i="148" s="1"/>
  <c r="D140" i="148"/>
  <c r="C140" i="148"/>
  <c r="E139" i="148"/>
  <c r="E138" i="148"/>
  <c r="E137" i="148"/>
  <c r="E136" i="148"/>
  <c r="E135" i="148"/>
  <c r="E134" i="148"/>
  <c r="E133" i="148" s="1"/>
  <c r="D133" i="148"/>
  <c r="C133" i="148"/>
  <c r="E132" i="148"/>
  <c r="E131" i="148"/>
  <c r="E130" i="148"/>
  <c r="E129" i="148" s="1"/>
  <c r="D129" i="148"/>
  <c r="D154" i="148"/>
  <c r="C129" i="148"/>
  <c r="C154" i="148" s="1"/>
  <c r="E127" i="148"/>
  <c r="E126" i="148"/>
  <c r="E125" i="148"/>
  <c r="E124" i="148"/>
  <c r="E123" i="148"/>
  <c r="E122" i="148"/>
  <c r="E121" i="148"/>
  <c r="E120" i="148"/>
  <c r="E119" i="148"/>
  <c r="E118" i="148"/>
  <c r="E117" i="148"/>
  <c r="E114" i="148" s="1"/>
  <c r="E116" i="148"/>
  <c r="E115" i="148"/>
  <c r="D114" i="148"/>
  <c r="C114" i="148"/>
  <c r="E113" i="148"/>
  <c r="E112" i="148"/>
  <c r="E111" i="148"/>
  <c r="E110" i="148"/>
  <c r="E109" i="148"/>
  <c r="E108" i="148"/>
  <c r="E107" i="148"/>
  <c r="E106" i="148"/>
  <c r="E105" i="148"/>
  <c r="E104" i="148"/>
  <c r="E103" i="148"/>
  <c r="E102" i="148"/>
  <c r="E101" i="148"/>
  <c r="E100" i="148"/>
  <c r="E99" i="148"/>
  <c r="E98" i="148"/>
  <c r="E97" i="148"/>
  <c r="E96" i="148"/>
  <c r="E95" i="148"/>
  <c r="E94" i="148"/>
  <c r="E93" i="148" s="1"/>
  <c r="E128" i="148" s="1"/>
  <c r="D93" i="148"/>
  <c r="D128" i="148" s="1"/>
  <c r="D155" i="148" s="1"/>
  <c r="C93" i="148"/>
  <c r="C128" i="148" s="1"/>
  <c r="C155" i="148" s="1"/>
  <c r="E88" i="148"/>
  <c r="E87" i="148"/>
  <c r="E86" i="148"/>
  <c r="E85" i="148"/>
  <c r="E84" i="148"/>
  <c r="E83" i="148"/>
  <c r="E82" i="148" s="1"/>
  <c r="D82" i="148"/>
  <c r="C82" i="148"/>
  <c r="E81" i="148"/>
  <c r="E80" i="148"/>
  <c r="E79" i="148"/>
  <c r="E78" i="148" s="1"/>
  <c r="D78" i="148"/>
  <c r="C78" i="148"/>
  <c r="E77" i="148"/>
  <c r="E76" i="148"/>
  <c r="E75" i="148" s="1"/>
  <c r="D75" i="148"/>
  <c r="C75" i="148"/>
  <c r="E74" i="148"/>
  <c r="E73" i="148"/>
  <c r="E72" i="148"/>
  <c r="E70" i="148" s="1"/>
  <c r="E71" i="148"/>
  <c r="D70" i="148"/>
  <c r="D89" i="148" s="1"/>
  <c r="C70" i="148"/>
  <c r="E69" i="148"/>
  <c r="E68" i="148"/>
  <c r="E67" i="148"/>
  <c r="E66" i="148" s="1"/>
  <c r="D66" i="148"/>
  <c r="C66" i="148"/>
  <c r="C89" i="148" s="1"/>
  <c r="E64" i="148"/>
  <c r="E63" i="148"/>
  <c r="E62" i="148"/>
  <c r="E61" i="148"/>
  <c r="E60" i="148" s="1"/>
  <c r="D60" i="148"/>
  <c r="C60" i="148"/>
  <c r="E59" i="148"/>
  <c r="E58" i="148"/>
  <c r="E55" i="148" s="1"/>
  <c r="E57" i="148"/>
  <c r="E56" i="148"/>
  <c r="D55" i="148"/>
  <c r="C55" i="148"/>
  <c r="E54" i="148"/>
  <c r="E53" i="148"/>
  <c r="E52" i="148"/>
  <c r="E49" i="148" s="1"/>
  <c r="E51" i="148"/>
  <c r="E50" i="148"/>
  <c r="D49" i="148"/>
  <c r="C49" i="148"/>
  <c r="E48" i="148"/>
  <c r="E47" i="148"/>
  <c r="E46" i="148"/>
  <c r="E45" i="148"/>
  <c r="E44" i="148"/>
  <c r="E43" i="148"/>
  <c r="E42" i="148"/>
  <c r="E41" i="148"/>
  <c r="E40" i="148"/>
  <c r="E39" i="148"/>
  <c r="E38" i="148"/>
  <c r="E37" i="148" s="1"/>
  <c r="D37" i="148"/>
  <c r="C37" i="148"/>
  <c r="E36" i="148"/>
  <c r="E35" i="148"/>
  <c r="E34" i="148"/>
  <c r="E33" i="148"/>
  <c r="E32" i="148"/>
  <c r="E29" i="148" s="1"/>
  <c r="E31" i="148"/>
  <c r="E30" i="148"/>
  <c r="D29" i="148"/>
  <c r="C29" i="148"/>
  <c r="E28" i="148"/>
  <c r="E27" i="148"/>
  <c r="E26" i="148"/>
  <c r="E25" i="148"/>
  <c r="E24" i="148"/>
  <c r="E23" i="148"/>
  <c r="E22" i="148" s="1"/>
  <c r="D22" i="148"/>
  <c r="C22" i="148"/>
  <c r="E21" i="148"/>
  <c r="E20" i="148"/>
  <c r="E19" i="148"/>
  <c r="E18" i="148"/>
  <c r="E17" i="148"/>
  <c r="E16" i="148"/>
  <c r="E15" i="148" s="1"/>
  <c r="D15" i="148"/>
  <c r="C15" i="148"/>
  <c r="E14" i="148"/>
  <c r="E13" i="148"/>
  <c r="E12" i="148"/>
  <c r="E11" i="148"/>
  <c r="E10" i="148"/>
  <c r="E8" i="148" s="1"/>
  <c r="E9" i="148"/>
  <c r="D8" i="148"/>
  <c r="D65" i="148" s="1"/>
  <c r="D90" i="148" s="1"/>
  <c r="C8" i="148"/>
  <c r="C65" i="148" s="1"/>
  <c r="C90" i="148" s="1"/>
  <c r="C8" i="147"/>
  <c r="D8" i="147"/>
  <c r="E9" i="147"/>
  <c r="E8" i="147"/>
  <c r="E10" i="147"/>
  <c r="E11" i="147"/>
  <c r="E12" i="147"/>
  <c r="E13" i="147"/>
  <c r="E14" i="147"/>
  <c r="C15" i="147"/>
  <c r="C65" i="147" s="1"/>
  <c r="D15" i="147"/>
  <c r="D65" i="147" s="1"/>
  <c r="D90" i="147" s="1"/>
  <c r="E16" i="147"/>
  <c r="E15" i="147" s="1"/>
  <c r="E17" i="147"/>
  <c r="E18" i="147"/>
  <c r="E19" i="147"/>
  <c r="E20" i="147"/>
  <c r="E21" i="147"/>
  <c r="C22" i="147"/>
  <c r="D22" i="147"/>
  <c r="E23" i="147"/>
  <c r="E24" i="147"/>
  <c r="E25" i="147"/>
  <c r="E26" i="147"/>
  <c r="E27" i="147"/>
  <c r="E22" i="147" s="1"/>
  <c r="E28" i="147"/>
  <c r="C29" i="147"/>
  <c r="D29" i="147"/>
  <c r="E30" i="147"/>
  <c r="E31" i="147"/>
  <c r="E32" i="147"/>
  <c r="E29" i="147" s="1"/>
  <c r="E33" i="147"/>
  <c r="E34" i="147"/>
  <c r="E35" i="147"/>
  <c r="E36" i="147"/>
  <c r="C37" i="147"/>
  <c r="D37" i="147"/>
  <c r="E38" i="147"/>
  <c r="E37" i="147" s="1"/>
  <c r="E39" i="147"/>
  <c r="E40" i="147"/>
  <c r="E41" i="147"/>
  <c r="E42" i="147"/>
  <c r="E43" i="147"/>
  <c r="E44" i="147"/>
  <c r="E45" i="147"/>
  <c r="E46" i="147"/>
  <c r="E47" i="147"/>
  <c r="E48" i="147"/>
  <c r="C49" i="147"/>
  <c r="D49" i="147"/>
  <c r="E50" i="147"/>
  <c r="E51" i="147"/>
  <c r="E49" i="147" s="1"/>
  <c r="E52" i="147"/>
  <c r="E53" i="147"/>
  <c r="E54" i="147"/>
  <c r="C55" i="147"/>
  <c r="D55" i="147"/>
  <c r="E56" i="147"/>
  <c r="E57" i="147"/>
  <c r="E58" i="147"/>
  <c r="E55" i="147" s="1"/>
  <c r="E59" i="147"/>
  <c r="C60" i="147"/>
  <c r="D60" i="147"/>
  <c r="E61" i="147"/>
  <c r="E60" i="147" s="1"/>
  <c r="E62" i="147"/>
  <c r="E63" i="147"/>
  <c r="E64" i="147"/>
  <c r="C66" i="147"/>
  <c r="D66" i="147"/>
  <c r="E67" i="147"/>
  <c r="E66" i="147" s="1"/>
  <c r="E68" i="147"/>
  <c r="E69" i="147"/>
  <c r="C70" i="147"/>
  <c r="C89" i="147" s="1"/>
  <c r="D70" i="147"/>
  <c r="D89" i="147" s="1"/>
  <c r="E71" i="147"/>
  <c r="E70" i="147"/>
  <c r="E72" i="147"/>
  <c r="E73" i="147"/>
  <c r="E74" i="147"/>
  <c r="C75" i="147"/>
  <c r="D75" i="147"/>
  <c r="E76" i="147"/>
  <c r="E77" i="147"/>
  <c r="E75" i="147" s="1"/>
  <c r="C78" i="147"/>
  <c r="D78" i="147"/>
  <c r="E79" i="147"/>
  <c r="E80" i="147"/>
  <c r="E78" i="147" s="1"/>
  <c r="E81" i="147"/>
  <c r="C82" i="147"/>
  <c r="D82" i="147"/>
  <c r="E83" i="147"/>
  <c r="E82" i="147" s="1"/>
  <c r="E84" i="147"/>
  <c r="E85" i="147"/>
  <c r="E86" i="147"/>
  <c r="E87" i="147"/>
  <c r="E88" i="147"/>
  <c r="C93" i="147"/>
  <c r="C128" i="147" s="1"/>
  <c r="C155" i="147" s="1"/>
  <c r="D93" i="147"/>
  <c r="E94" i="147"/>
  <c r="E93" i="147" s="1"/>
  <c r="E128" i="147" s="1"/>
  <c r="E95" i="147"/>
  <c r="E96" i="147"/>
  <c r="E97" i="147"/>
  <c r="E98" i="147"/>
  <c r="E99" i="147"/>
  <c r="E100" i="147"/>
  <c r="E101" i="147"/>
  <c r="E102" i="147"/>
  <c r="E103" i="147"/>
  <c r="E104" i="147"/>
  <c r="E105" i="147"/>
  <c r="E106" i="147"/>
  <c r="E107" i="147"/>
  <c r="E108" i="147"/>
  <c r="E109" i="147"/>
  <c r="E110" i="147"/>
  <c r="E111" i="147"/>
  <c r="E112" i="147"/>
  <c r="E113" i="147"/>
  <c r="C114" i="147"/>
  <c r="D114" i="147"/>
  <c r="D128" i="147"/>
  <c r="E115" i="147"/>
  <c r="E114" i="147" s="1"/>
  <c r="E116" i="147"/>
  <c r="E117" i="147"/>
  <c r="E118" i="147"/>
  <c r="E119" i="147"/>
  <c r="E120" i="147"/>
  <c r="E121" i="147"/>
  <c r="E122" i="147"/>
  <c r="E123" i="147"/>
  <c r="E124" i="147"/>
  <c r="E125" i="147"/>
  <c r="E126" i="147"/>
  <c r="E127" i="147"/>
  <c r="C129" i="147"/>
  <c r="C154" i="147" s="1"/>
  <c r="D129" i="147"/>
  <c r="D154" i="147" s="1"/>
  <c r="D155" i="147" s="1"/>
  <c r="E130" i="147"/>
  <c r="E131" i="147"/>
  <c r="E129" i="147" s="1"/>
  <c r="E132" i="147"/>
  <c r="C133" i="147"/>
  <c r="D133" i="147"/>
  <c r="E134" i="147"/>
  <c r="E133" i="147" s="1"/>
  <c r="E135" i="147"/>
  <c r="E136" i="147"/>
  <c r="E137" i="147"/>
  <c r="E138" i="147"/>
  <c r="E139" i="147"/>
  <c r="C140" i="147"/>
  <c r="D140" i="147"/>
  <c r="E141" i="147"/>
  <c r="E140" i="147" s="1"/>
  <c r="E142" i="147"/>
  <c r="E143" i="147"/>
  <c r="E144" i="147"/>
  <c r="E145" i="147"/>
  <c r="C146" i="147"/>
  <c r="D146" i="147"/>
  <c r="E147" i="147"/>
  <c r="E146" i="147" s="1"/>
  <c r="E148" i="147"/>
  <c r="E149" i="147"/>
  <c r="E150" i="147"/>
  <c r="E151" i="147"/>
  <c r="E152" i="147"/>
  <c r="E153" i="147"/>
  <c r="D3" i="146"/>
  <c r="G5" i="146"/>
  <c r="G24" i="146" s="1"/>
  <c r="G6" i="146"/>
  <c r="G7" i="146"/>
  <c r="G8" i="146"/>
  <c r="G9" i="146"/>
  <c r="G10" i="146"/>
  <c r="G11" i="146"/>
  <c r="G12" i="146"/>
  <c r="G13" i="146"/>
  <c r="G14" i="146"/>
  <c r="G15" i="146"/>
  <c r="G16" i="146"/>
  <c r="G17" i="146"/>
  <c r="G18" i="146"/>
  <c r="G19" i="146"/>
  <c r="G20" i="146"/>
  <c r="G21" i="146"/>
  <c r="G22" i="146"/>
  <c r="G23" i="146"/>
  <c r="B24" i="146"/>
  <c r="D24" i="146"/>
  <c r="F24" i="146"/>
  <c r="F24" i="145"/>
  <c r="E24" i="145"/>
  <c r="D24" i="145"/>
  <c r="B24" i="145"/>
  <c r="G22" i="145"/>
  <c r="G21" i="145"/>
  <c r="G20" i="145"/>
  <c r="G19" i="145"/>
  <c r="G18" i="145"/>
  <c r="G17" i="145"/>
  <c r="G16" i="145"/>
  <c r="G15" i="145"/>
  <c r="G14" i="145"/>
  <c r="G13" i="145"/>
  <c r="G12" i="145"/>
  <c r="G11" i="145"/>
  <c r="G10" i="145"/>
  <c r="G9" i="145"/>
  <c r="G8" i="145"/>
  <c r="G7" i="145"/>
  <c r="G6" i="145"/>
  <c r="G5" i="145"/>
  <c r="G24" i="145"/>
  <c r="H30" i="144"/>
  <c r="G30" i="144"/>
  <c r="I29" i="144"/>
  <c r="E29" i="144"/>
  <c r="I28" i="144"/>
  <c r="E28" i="144"/>
  <c r="I27" i="144"/>
  <c r="E27" i="144"/>
  <c r="I26" i="144"/>
  <c r="E26" i="144"/>
  <c r="I25" i="144"/>
  <c r="E25" i="144"/>
  <c r="I24" i="144"/>
  <c r="E24" i="144"/>
  <c r="D24" i="144"/>
  <c r="C24" i="144"/>
  <c r="I23" i="144"/>
  <c r="E23" i="144"/>
  <c r="I22" i="144"/>
  <c r="E22" i="144"/>
  <c r="I21" i="144"/>
  <c r="E21" i="144"/>
  <c r="I20" i="144"/>
  <c r="E20" i="144"/>
  <c r="I19" i="144"/>
  <c r="E19" i="144"/>
  <c r="E18" i="144" s="1"/>
  <c r="E30" i="144" s="1"/>
  <c r="I18" i="144"/>
  <c r="I30" i="144"/>
  <c r="D18" i="144"/>
  <c r="D30" i="144"/>
  <c r="C18" i="144"/>
  <c r="C30" i="144"/>
  <c r="H17" i="144"/>
  <c r="H31" i="144" s="1"/>
  <c r="G17" i="144"/>
  <c r="G31" i="144" s="1"/>
  <c r="D17" i="144"/>
  <c r="H32" i="144" s="1"/>
  <c r="D33" i="144"/>
  <c r="C17" i="144"/>
  <c r="I16" i="144"/>
  <c r="E16" i="144"/>
  <c r="I15" i="144"/>
  <c r="E15" i="144"/>
  <c r="I14" i="144"/>
  <c r="E14" i="144"/>
  <c r="I13" i="144"/>
  <c r="E13" i="144"/>
  <c r="I12" i="144"/>
  <c r="E12" i="144"/>
  <c r="I11" i="144"/>
  <c r="I17" i="144" s="1"/>
  <c r="I31" i="144" s="1"/>
  <c r="E11" i="144"/>
  <c r="I10" i="144"/>
  <c r="E10" i="144"/>
  <c r="I9" i="144"/>
  <c r="E9" i="144"/>
  <c r="I8" i="144"/>
  <c r="E8" i="144"/>
  <c r="I7" i="144"/>
  <c r="E7" i="144"/>
  <c r="I6" i="144"/>
  <c r="E6" i="144"/>
  <c r="E17" i="144" s="1"/>
  <c r="I4" i="144"/>
  <c r="D4" i="144"/>
  <c r="H4" i="144" s="1"/>
  <c r="C4" i="144"/>
  <c r="G4" i="144" s="1"/>
  <c r="I11" i="143"/>
  <c r="H29" i="143"/>
  <c r="H30" i="143" s="1"/>
  <c r="G29" i="143"/>
  <c r="I28" i="143"/>
  <c r="E28" i="143"/>
  <c r="I27" i="143"/>
  <c r="E27" i="143"/>
  <c r="I26" i="143"/>
  <c r="E26" i="143"/>
  <c r="I25" i="143"/>
  <c r="E25" i="143"/>
  <c r="E24" i="143" s="1"/>
  <c r="I24" i="143"/>
  <c r="D24" i="143"/>
  <c r="C24" i="143"/>
  <c r="I23" i="143"/>
  <c r="E23" i="143"/>
  <c r="I22" i="143"/>
  <c r="E22" i="143"/>
  <c r="I21" i="143"/>
  <c r="E21" i="143"/>
  <c r="E19" i="143" s="1"/>
  <c r="E29" i="143" s="1"/>
  <c r="I20" i="143"/>
  <c r="E20" i="143"/>
  <c r="I19" i="143"/>
  <c r="I29" i="143" s="1"/>
  <c r="D19" i="143"/>
  <c r="D29" i="143" s="1"/>
  <c r="C19" i="143"/>
  <c r="C29" i="143"/>
  <c r="H18" i="143"/>
  <c r="G18" i="143"/>
  <c r="G31" i="143" s="1"/>
  <c r="D18" i="143"/>
  <c r="D31" i="143" s="1"/>
  <c r="C18" i="143"/>
  <c r="C31" i="143" s="1"/>
  <c r="I17" i="143"/>
  <c r="I16" i="143"/>
  <c r="E16" i="143"/>
  <c r="I15" i="143"/>
  <c r="E15" i="143"/>
  <c r="I14" i="143"/>
  <c r="E14" i="143"/>
  <c r="I13" i="143"/>
  <c r="E13" i="143"/>
  <c r="I12" i="143"/>
  <c r="E12" i="143"/>
  <c r="E11" i="143"/>
  <c r="I10" i="143"/>
  <c r="E10" i="143"/>
  <c r="I9" i="143"/>
  <c r="E9" i="143"/>
  <c r="I8" i="143"/>
  <c r="E8" i="143"/>
  <c r="I7" i="143"/>
  <c r="E7" i="143"/>
  <c r="E18" i="143" s="1"/>
  <c r="I6" i="143"/>
  <c r="I18" i="143" s="1"/>
  <c r="I30" i="143" s="1"/>
  <c r="E6" i="143"/>
  <c r="I4" i="143"/>
  <c r="D4" i="143"/>
  <c r="H4" i="143" s="1"/>
  <c r="C4" i="143"/>
  <c r="G4" i="143" s="1"/>
  <c r="E154" i="142"/>
  <c r="E153" i="142"/>
  <c r="E152" i="142"/>
  <c r="E151" i="142"/>
  <c r="E150" i="142"/>
  <c r="E149" i="142"/>
  <c r="E148" i="142"/>
  <c r="E147" i="142" s="1"/>
  <c r="D147" i="142"/>
  <c r="C147" i="142"/>
  <c r="E146" i="142"/>
  <c r="E145" i="142"/>
  <c r="E144" i="142"/>
  <c r="E143" i="142"/>
  <c r="E142" i="142" s="1"/>
  <c r="D142" i="142"/>
  <c r="C142" i="142"/>
  <c r="E141" i="142"/>
  <c r="E140" i="142"/>
  <c r="E139" i="142"/>
  <c r="E138" i="142"/>
  <c r="E137" i="142"/>
  <c r="E136" i="142"/>
  <c r="E135" i="142" s="1"/>
  <c r="D135" i="142"/>
  <c r="C135" i="142"/>
  <c r="E134" i="142"/>
  <c r="E133" i="142"/>
  <c r="E132" i="142"/>
  <c r="E131" i="142" s="1"/>
  <c r="E155" i="142" s="1"/>
  <c r="D131" i="142"/>
  <c r="D155" i="142" s="1"/>
  <c r="C131" i="142"/>
  <c r="C155" i="142" s="1"/>
  <c r="E129" i="142"/>
  <c r="E128" i="142"/>
  <c r="E127" i="142"/>
  <c r="E126" i="142"/>
  <c r="E125" i="142"/>
  <c r="E124" i="142"/>
  <c r="E123" i="142"/>
  <c r="E122" i="142"/>
  <c r="E121" i="142"/>
  <c r="E120" i="142"/>
  <c r="E119" i="142"/>
  <c r="E118" i="142"/>
  <c r="E117" i="142"/>
  <c r="E116" i="142" s="1"/>
  <c r="D116" i="142"/>
  <c r="D130" i="142" s="1"/>
  <c r="C116" i="142"/>
  <c r="E115" i="142"/>
  <c r="E114" i="142"/>
  <c r="E113" i="142"/>
  <c r="E112" i="142"/>
  <c r="E111" i="142"/>
  <c r="E110" i="142"/>
  <c r="E109" i="142"/>
  <c r="E108" i="142"/>
  <c r="E107" i="142"/>
  <c r="E106" i="142"/>
  <c r="E105" i="142"/>
  <c r="E104" i="142"/>
  <c r="E103" i="142"/>
  <c r="E102" i="142"/>
  <c r="E101" i="142"/>
  <c r="E100" i="142"/>
  <c r="E99" i="142"/>
  <c r="E98" i="142"/>
  <c r="E97" i="142"/>
  <c r="E96" i="142"/>
  <c r="E95" i="142" s="1"/>
  <c r="E130" i="142" s="1"/>
  <c r="D95" i="142"/>
  <c r="C95" i="142"/>
  <c r="C130" i="142" s="1"/>
  <c r="E86" i="142"/>
  <c r="E85" i="142"/>
  <c r="E84" i="142"/>
  <c r="E80" i="142" s="1"/>
  <c r="E83" i="142"/>
  <c r="E82" i="142"/>
  <c r="E81" i="142"/>
  <c r="D80" i="142"/>
  <c r="C80" i="142"/>
  <c r="E79" i="142"/>
  <c r="E78" i="142"/>
  <c r="E76" i="142" s="1"/>
  <c r="E77" i="142"/>
  <c r="D76" i="142"/>
  <c r="C76" i="142"/>
  <c r="E75" i="142"/>
  <c r="E73" i="142" s="1"/>
  <c r="E74" i="142"/>
  <c r="D73" i="142"/>
  <c r="C73" i="142"/>
  <c r="E72" i="142"/>
  <c r="E71" i="142"/>
  <c r="E70" i="142"/>
  <c r="E69" i="142"/>
  <c r="E68" i="142" s="1"/>
  <c r="D68" i="142"/>
  <c r="C68" i="142"/>
  <c r="E67" i="142"/>
  <c r="E66" i="142"/>
  <c r="E65" i="142"/>
  <c r="E64" i="142" s="1"/>
  <c r="D64" i="142"/>
  <c r="D87" i="142" s="1"/>
  <c r="C64" i="142"/>
  <c r="C87" i="142" s="1"/>
  <c r="C161" i="142" s="1"/>
  <c r="E62" i="142"/>
  <c r="E61" i="142"/>
  <c r="E60" i="142"/>
  <c r="E58" i="142" s="1"/>
  <c r="E59" i="142"/>
  <c r="D58" i="142"/>
  <c r="C58" i="142"/>
  <c r="E57" i="142"/>
  <c r="E56" i="142"/>
  <c r="E55" i="142"/>
  <c r="E54" i="142"/>
  <c r="E53" i="142" s="1"/>
  <c r="D53" i="142"/>
  <c r="C53" i="142"/>
  <c r="E52" i="142"/>
  <c r="E51" i="142"/>
  <c r="E50" i="142"/>
  <c r="E49" i="142"/>
  <c r="E48" i="142"/>
  <c r="E47" i="142" s="1"/>
  <c r="D47" i="142"/>
  <c r="C47" i="142"/>
  <c r="E46" i="142"/>
  <c r="E45" i="142"/>
  <c r="E44" i="142"/>
  <c r="E43" i="142"/>
  <c r="E42" i="142"/>
  <c r="E41" i="142"/>
  <c r="E40" i="142"/>
  <c r="E39" i="142"/>
  <c r="E38" i="142"/>
  <c r="E37" i="142"/>
  <c r="E35" i="142" s="1"/>
  <c r="E36" i="142"/>
  <c r="D35" i="142"/>
  <c r="C35" i="142"/>
  <c r="E34" i="142"/>
  <c r="E33" i="142"/>
  <c r="E32" i="142"/>
  <c r="E31" i="142"/>
  <c r="E30" i="142"/>
  <c r="E29" i="142"/>
  <c r="E28" i="142"/>
  <c r="E27" i="142" s="1"/>
  <c r="D27" i="142"/>
  <c r="C27" i="142"/>
  <c r="E26" i="142"/>
  <c r="E25" i="142"/>
  <c r="E24" i="142"/>
  <c r="E23" i="142"/>
  <c r="E22" i="142"/>
  <c r="E21" i="142"/>
  <c r="E20" i="142" s="1"/>
  <c r="D20" i="142"/>
  <c r="C20" i="142"/>
  <c r="E19" i="142"/>
  <c r="E18" i="142"/>
  <c r="E17" i="142"/>
  <c r="E16" i="142"/>
  <c r="E15" i="142"/>
  <c r="E14" i="142"/>
  <c r="E13" i="142" s="1"/>
  <c r="D13" i="142"/>
  <c r="C13" i="142"/>
  <c r="E12" i="142"/>
  <c r="E11" i="142"/>
  <c r="E10" i="142"/>
  <c r="E9" i="142"/>
  <c r="E8" i="142"/>
  <c r="E7" i="142"/>
  <c r="E6" i="142" s="1"/>
  <c r="D6" i="142"/>
  <c r="D63" i="142" s="1"/>
  <c r="C6" i="142"/>
  <c r="C63" i="142" s="1"/>
  <c r="E154" i="141"/>
  <c r="E153" i="141"/>
  <c r="E152" i="141"/>
  <c r="E151" i="141"/>
  <c r="E150" i="141"/>
  <c r="E149" i="141"/>
  <c r="E148" i="141"/>
  <c r="E147" i="141" s="1"/>
  <c r="D147" i="141"/>
  <c r="C147" i="141"/>
  <c r="E146" i="141"/>
  <c r="E145" i="141"/>
  <c r="E144" i="141"/>
  <c r="E143" i="141"/>
  <c r="E142" i="141" s="1"/>
  <c r="D142" i="141"/>
  <c r="C142" i="141"/>
  <c r="E141" i="141"/>
  <c r="E140" i="141"/>
  <c r="E139" i="141"/>
  <c r="E138" i="141"/>
  <c r="E137" i="141"/>
  <c r="E135" i="141" s="1"/>
  <c r="E136" i="141"/>
  <c r="D135" i="141"/>
  <c r="C135" i="141"/>
  <c r="E134" i="141"/>
  <c r="E131" i="141"/>
  <c r="E133" i="141"/>
  <c r="E132" i="141"/>
  <c r="D131" i="141"/>
  <c r="D155" i="141" s="1"/>
  <c r="C131" i="141"/>
  <c r="C155" i="141" s="1"/>
  <c r="E129" i="141"/>
  <c r="E128" i="141"/>
  <c r="E127" i="141"/>
  <c r="E126" i="141"/>
  <c r="E125" i="141"/>
  <c r="E124" i="141"/>
  <c r="E123" i="141"/>
  <c r="E122" i="141"/>
  <c r="E121" i="141"/>
  <c r="E120" i="141"/>
  <c r="E119" i="141"/>
  <c r="E118" i="141"/>
  <c r="E117" i="141"/>
  <c r="E116" i="141" s="1"/>
  <c r="D116" i="141"/>
  <c r="C116" i="141"/>
  <c r="E115" i="141"/>
  <c r="E114" i="141"/>
  <c r="E113" i="141"/>
  <c r="E112" i="141"/>
  <c r="E111" i="141"/>
  <c r="E110" i="141"/>
  <c r="E109" i="141"/>
  <c r="E108" i="141"/>
  <c r="E107" i="141"/>
  <c r="E106" i="141"/>
  <c r="E105" i="141"/>
  <c r="E104" i="141"/>
  <c r="E103" i="141"/>
  <c r="E102" i="141"/>
  <c r="E101" i="141"/>
  <c r="E100" i="141"/>
  <c r="E99" i="141"/>
  <c r="E98" i="141"/>
  <c r="E97" i="141"/>
  <c r="E96" i="141"/>
  <c r="E95" i="141" s="1"/>
  <c r="E130" i="141" s="1"/>
  <c r="D95" i="141"/>
  <c r="D130" i="141" s="1"/>
  <c r="C95" i="141"/>
  <c r="C130" i="141" s="1"/>
  <c r="E86" i="141"/>
  <c r="E85" i="141"/>
  <c r="E84" i="141"/>
  <c r="E83" i="141"/>
  <c r="E82" i="141"/>
  <c r="E81" i="141"/>
  <c r="E80" i="141"/>
  <c r="D80" i="141"/>
  <c r="C80" i="141"/>
  <c r="E79" i="141"/>
  <c r="E78" i="141"/>
  <c r="E77" i="141"/>
  <c r="E76" i="141" s="1"/>
  <c r="D76" i="141"/>
  <c r="C76" i="141"/>
  <c r="E75" i="141"/>
  <c r="E74" i="141"/>
  <c r="E73" i="141" s="1"/>
  <c r="D73" i="141"/>
  <c r="C73" i="141"/>
  <c r="E72" i="141"/>
  <c r="E71" i="141"/>
  <c r="E70" i="141"/>
  <c r="E69" i="141"/>
  <c r="E68" i="141" s="1"/>
  <c r="D68" i="141"/>
  <c r="C68" i="141"/>
  <c r="E67" i="141"/>
  <c r="E66" i="141"/>
  <c r="E65" i="141"/>
  <c r="E64" i="141" s="1"/>
  <c r="E87" i="141" s="1"/>
  <c r="D64" i="141"/>
  <c r="D87" i="141" s="1"/>
  <c r="C64" i="141"/>
  <c r="C87" i="141" s="1"/>
  <c r="E62" i="141"/>
  <c r="E61" i="141"/>
  <c r="E60" i="141"/>
  <c r="E59" i="141"/>
  <c r="E58" i="141" s="1"/>
  <c r="D58" i="141"/>
  <c r="C58" i="141"/>
  <c r="E57" i="141"/>
  <c r="E56" i="141"/>
  <c r="E55" i="141"/>
  <c r="E54" i="141"/>
  <c r="E53" i="141" s="1"/>
  <c r="D53" i="141"/>
  <c r="C53" i="141"/>
  <c r="E52" i="141"/>
  <c r="E51" i="141"/>
  <c r="E50" i="141"/>
  <c r="E49" i="141"/>
  <c r="E48" i="141"/>
  <c r="E47" i="141" s="1"/>
  <c r="D47" i="141"/>
  <c r="C47" i="141"/>
  <c r="E46" i="141"/>
  <c r="E45" i="141"/>
  <c r="E44" i="141"/>
  <c r="E43" i="141"/>
  <c r="E42" i="141"/>
  <c r="E41" i="141"/>
  <c r="E40" i="141"/>
  <c r="E39" i="141"/>
  <c r="E38" i="141"/>
  <c r="E37" i="141"/>
  <c r="E35" i="141" s="1"/>
  <c r="E36" i="141"/>
  <c r="D35" i="141"/>
  <c r="C35" i="141"/>
  <c r="E34" i="141"/>
  <c r="E33" i="141"/>
  <c r="E32" i="141"/>
  <c r="E31" i="141"/>
  <c r="E30" i="141"/>
  <c r="E29" i="141"/>
  <c r="E28" i="141"/>
  <c r="E27" i="141" s="1"/>
  <c r="D27" i="141"/>
  <c r="C27" i="141"/>
  <c r="E26" i="141"/>
  <c r="E25" i="141"/>
  <c r="E24" i="141"/>
  <c r="E23" i="141"/>
  <c r="E22" i="141"/>
  <c r="E21" i="141"/>
  <c r="E20" i="141" s="1"/>
  <c r="D20" i="141"/>
  <c r="C20" i="141"/>
  <c r="E19" i="141"/>
  <c r="E18" i="141"/>
  <c r="E17" i="141"/>
  <c r="E16" i="141"/>
  <c r="E15" i="141"/>
  <c r="E13" i="141" s="1"/>
  <c r="E63" i="141" s="1"/>
  <c r="E14" i="141"/>
  <c r="D13" i="141"/>
  <c r="C13" i="141"/>
  <c r="E12" i="141"/>
  <c r="E11" i="141"/>
  <c r="E10" i="141"/>
  <c r="E9" i="141"/>
  <c r="E8" i="141"/>
  <c r="E7" i="141"/>
  <c r="E6" i="141"/>
  <c r="D6" i="141"/>
  <c r="D63" i="141" s="1"/>
  <c r="C6" i="141"/>
  <c r="C63" i="141" s="1"/>
  <c r="C8" i="140"/>
  <c r="C37" i="140" s="1"/>
  <c r="C42" i="140" s="1"/>
  <c r="C20" i="140"/>
  <c r="C26" i="140"/>
  <c r="C31" i="140"/>
  <c r="C38" i="140"/>
  <c r="C46" i="140"/>
  <c r="C52" i="140"/>
  <c r="C58" i="140"/>
  <c r="C8" i="139"/>
  <c r="C20" i="139"/>
  <c r="C37" i="139" s="1"/>
  <c r="C42" i="139" s="1"/>
  <c r="C26" i="139"/>
  <c r="C31" i="139"/>
  <c r="C38" i="139"/>
  <c r="C46" i="139"/>
  <c r="C58" i="139" s="1"/>
  <c r="C52" i="139"/>
  <c r="C8" i="138"/>
  <c r="C37" i="138" s="1"/>
  <c r="C42" i="138" s="1"/>
  <c r="C20" i="138"/>
  <c r="C26" i="138"/>
  <c r="C31" i="138"/>
  <c r="C38" i="138"/>
  <c r="C46" i="138"/>
  <c r="C52" i="138"/>
  <c r="C58" i="138" s="1"/>
  <c r="C8" i="137"/>
  <c r="C20" i="137"/>
  <c r="C37" i="137" s="1"/>
  <c r="C42" i="137" s="1"/>
  <c r="C26" i="137"/>
  <c r="C31" i="137"/>
  <c r="C38" i="137"/>
  <c r="C46" i="137"/>
  <c r="C58" i="137" s="1"/>
  <c r="C52" i="137"/>
  <c r="C8" i="136"/>
  <c r="C37" i="136" s="1"/>
  <c r="C42" i="136" s="1"/>
  <c r="C20" i="136"/>
  <c r="C26" i="136"/>
  <c r="C31" i="136"/>
  <c r="C38" i="136"/>
  <c r="C46" i="136"/>
  <c r="C58" i="136" s="1"/>
  <c r="C52" i="136"/>
  <c r="C8" i="135"/>
  <c r="C37" i="135" s="1"/>
  <c r="C42" i="135" s="1"/>
  <c r="C20" i="135"/>
  <c r="C26" i="135"/>
  <c r="C31" i="135"/>
  <c r="C38" i="135"/>
  <c r="C46" i="135"/>
  <c r="C58" i="135" s="1"/>
  <c r="C52" i="135"/>
  <c r="C8" i="134"/>
  <c r="C37" i="134" s="1"/>
  <c r="C42" i="134" s="1"/>
  <c r="C20" i="134"/>
  <c r="C26" i="134"/>
  <c r="C31" i="134"/>
  <c r="C38" i="134"/>
  <c r="C46" i="134"/>
  <c r="C52" i="134"/>
  <c r="C58" i="134" s="1"/>
  <c r="C8" i="133"/>
  <c r="C20" i="133"/>
  <c r="C37" i="133" s="1"/>
  <c r="C42" i="133" s="1"/>
  <c r="C26" i="133"/>
  <c r="C31" i="133"/>
  <c r="C38" i="133"/>
  <c r="C46" i="133"/>
  <c r="C58" i="133" s="1"/>
  <c r="C52" i="133"/>
  <c r="C8" i="132"/>
  <c r="C37" i="132" s="1"/>
  <c r="C42" i="132" s="1"/>
  <c r="C20" i="132"/>
  <c r="C26" i="132"/>
  <c r="C31" i="132"/>
  <c r="C38" i="132"/>
  <c r="C46" i="132"/>
  <c r="C58" i="132"/>
  <c r="C52" i="132"/>
  <c r="C8" i="131"/>
  <c r="C20" i="131"/>
  <c r="C37" i="131" s="1"/>
  <c r="C42" i="131" s="1"/>
  <c r="C26" i="131"/>
  <c r="C31" i="131"/>
  <c r="C38" i="131"/>
  <c r="C46" i="131"/>
  <c r="C58" i="131" s="1"/>
  <c r="C52" i="131"/>
  <c r="C8" i="130"/>
  <c r="C37" i="130" s="1"/>
  <c r="C42" i="130" s="1"/>
  <c r="C20" i="130"/>
  <c r="C26" i="130"/>
  <c r="C31" i="130"/>
  <c r="C38" i="130"/>
  <c r="C46" i="130"/>
  <c r="C52" i="130"/>
  <c r="C58" i="130" s="1"/>
  <c r="I14" i="94"/>
  <c r="I35" i="94" s="1"/>
  <c r="O13" i="24"/>
  <c r="K26" i="24"/>
  <c r="E26" i="128"/>
  <c r="D26" i="128"/>
  <c r="C26" i="128"/>
  <c r="E29" i="128"/>
  <c r="D29" i="128"/>
  <c r="C29" i="128"/>
  <c r="C33" i="128" s="1"/>
  <c r="C35" i="128" s="1"/>
  <c r="E9" i="128"/>
  <c r="E8" i="128" s="1"/>
  <c r="E20" i="128" s="1"/>
  <c r="E22" i="128" s="1"/>
  <c r="D9" i="128"/>
  <c r="D8" i="128"/>
  <c r="D20" i="128"/>
  <c r="D22" i="128" s="1"/>
  <c r="C9" i="128"/>
  <c r="C8" i="128" s="1"/>
  <c r="C20" i="128" s="1"/>
  <c r="C22" i="128" s="1"/>
  <c r="D93" i="87"/>
  <c r="D128" i="87" s="1"/>
  <c r="E93" i="87"/>
  <c r="E128" i="87" s="1"/>
  <c r="D114" i="87"/>
  <c r="E114" i="87"/>
  <c r="D129" i="87"/>
  <c r="E129" i="87"/>
  <c r="D133" i="87"/>
  <c r="D153" i="87" s="1"/>
  <c r="E133" i="87"/>
  <c r="D140" i="87"/>
  <c r="E140" i="87"/>
  <c r="E153" i="87" s="1"/>
  <c r="D145" i="87"/>
  <c r="E145" i="87"/>
  <c r="C145" i="87"/>
  <c r="C140" i="87"/>
  <c r="C133" i="87"/>
  <c r="C153" i="87" s="1"/>
  <c r="C129" i="87"/>
  <c r="C114" i="87"/>
  <c r="C93" i="87"/>
  <c r="D5" i="87"/>
  <c r="E5" i="87"/>
  <c r="D12" i="87"/>
  <c r="D62" i="87" s="1"/>
  <c r="E12" i="87"/>
  <c r="D19" i="87"/>
  <c r="E19" i="87"/>
  <c r="D27" i="87"/>
  <c r="D26" i="87"/>
  <c r="D34" i="87"/>
  <c r="D46" i="87"/>
  <c r="D52" i="87"/>
  <c r="D57" i="87"/>
  <c r="D67" i="87"/>
  <c r="D72" i="87"/>
  <c r="D75" i="87"/>
  <c r="D79" i="87"/>
  <c r="E27" i="87"/>
  <c r="E26" i="87"/>
  <c r="E62" i="87" s="1"/>
  <c r="E34" i="87"/>
  <c r="E46" i="87"/>
  <c r="E79" i="87"/>
  <c r="E72" i="87"/>
  <c r="E52" i="87"/>
  <c r="E57" i="87"/>
  <c r="D63" i="87"/>
  <c r="D86" i="87" s="1"/>
  <c r="E63" i="87"/>
  <c r="E86" i="87" s="1"/>
  <c r="E67" i="87"/>
  <c r="E75" i="87"/>
  <c r="C79" i="87"/>
  <c r="C75" i="87"/>
  <c r="C72" i="87"/>
  <c r="C67" i="87"/>
  <c r="C63" i="87"/>
  <c r="C86" i="87" s="1"/>
  <c r="C57" i="87"/>
  <c r="C52" i="87"/>
  <c r="C46" i="87"/>
  <c r="C34" i="87"/>
  <c r="C27" i="87"/>
  <c r="C26" i="87"/>
  <c r="C19" i="87"/>
  <c r="C62" i="87" s="1"/>
  <c r="C87" i="87" s="1"/>
  <c r="C12" i="87"/>
  <c r="C5" i="87"/>
  <c r="C91" i="87"/>
  <c r="D91" i="87"/>
  <c r="O21" i="24"/>
  <c r="O9" i="24"/>
  <c r="D38" i="70"/>
  <c r="O5" i="24"/>
  <c r="N14" i="24"/>
  <c r="N27" i="24" s="1"/>
  <c r="N26" i="24"/>
  <c r="M14" i="24"/>
  <c r="M26" i="24"/>
  <c r="L14" i="24"/>
  <c r="L26" i="24"/>
  <c r="K14" i="24"/>
  <c r="O14" i="24" s="1"/>
  <c r="J14" i="24"/>
  <c r="J26" i="24"/>
  <c r="I14" i="24"/>
  <c r="H14" i="24"/>
  <c r="H26" i="24"/>
  <c r="H27" i="24"/>
  <c r="G14" i="24"/>
  <c r="G26" i="24"/>
  <c r="G27" i="24" s="1"/>
  <c r="F14" i="24"/>
  <c r="C14" i="24"/>
  <c r="C27" i="24" s="1"/>
  <c r="D14" i="24"/>
  <c r="E14" i="24"/>
  <c r="E27" i="24"/>
  <c r="E26" i="24"/>
  <c r="C26" i="24"/>
  <c r="D26" i="24"/>
  <c r="F26" i="24"/>
  <c r="F27" i="24" s="1"/>
  <c r="I26" i="24"/>
  <c r="I27" i="24" s="1"/>
  <c r="O24" i="24"/>
  <c r="O23" i="24"/>
  <c r="O22" i="24"/>
  <c r="O20" i="24"/>
  <c r="O19" i="24"/>
  <c r="O18" i="24"/>
  <c r="O17" i="24"/>
  <c r="O16" i="24"/>
  <c r="O26" i="24" s="1"/>
  <c r="O12" i="24"/>
  <c r="O11" i="24"/>
  <c r="O10" i="24"/>
  <c r="O8" i="24"/>
  <c r="O7" i="24"/>
  <c r="O6" i="24"/>
  <c r="E91" i="87"/>
  <c r="D33" i="128"/>
  <c r="D35" i="128" s="1"/>
  <c r="E33" i="128"/>
  <c r="E35" i="128"/>
  <c r="C128" i="87"/>
  <c r="C41" i="152"/>
  <c r="E58" i="150"/>
  <c r="D32" i="144"/>
  <c r="G33" i="144"/>
  <c r="C31" i="144"/>
  <c r="C33" i="144"/>
  <c r="H33" i="144"/>
  <c r="D31" i="144"/>
  <c r="G30" i="143"/>
  <c r="C32" i="143" s="1"/>
  <c r="C30" i="143"/>
  <c r="D27" i="24"/>
  <c r="E31" i="143" l="1"/>
  <c r="E30" i="143"/>
  <c r="I32" i="143"/>
  <c r="E32" i="143"/>
  <c r="I31" i="143"/>
  <c r="C88" i="141"/>
  <c r="C160" i="141"/>
  <c r="D156" i="141"/>
  <c r="E156" i="142"/>
  <c r="E65" i="147"/>
  <c r="E88" i="141"/>
  <c r="E160" i="141"/>
  <c r="D160" i="141"/>
  <c r="D88" i="141"/>
  <c r="E156" i="141"/>
  <c r="C160" i="142"/>
  <c r="C88" i="142"/>
  <c r="E31" i="144"/>
  <c r="E32" i="144"/>
  <c r="I32" i="144"/>
  <c r="I33" i="144"/>
  <c r="E33" i="144"/>
  <c r="E154" i="148"/>
  <c r="E87" i="142"/>
  <c r="E161" i="142" s="1"/>
  <c r="D154" i="87"/>
  <c r="C161" i="141"/>
  <c r="D160" i="142"/>
  <c r="D88" i="142"/>
  <c r="E155" i="147"/>
  <c r="C90" i="147"/>
  <c r="C41" i="151"/>
  <c r="E41" i="151" s="1"/>
  <c r="E36" i="151"/>
  <c r="C154" i="87"/>
  <c r="E154" i="87"/>
  <c r="O27" i="24"/>
  <c r="D161" i="141"/>
  <c r="E63" i="142"/>
  <c r="D161" i="142"/>
  <c r="E154" i="147"/>
  <c r="E155" i="148"/>
  <c r="E155" i="141"/>
  <c r="E161" i="141" s="1"/>
  <c r="D156" i="142"/>
  <c r="E58" i="149"/>
  <c r="D87" i="87"/>
  <c r="C156" i="142"/>
  <c r="D32" i="143"/>
  <c r="H32" i="143"/>
  <c r="D30" i="143"/>
  <c r="D41" i="152"/>
  <c r="E41" i="152" s="1"/>
  <c r="E36" i="152"/>
  <c r="E57" i="152"/>
  <c r="E87" i="87"/>
  <c r="C156" i="141"/>
  <c r="E89" i="147"/>
  <c r="E65" i="148"/>
  <c r="E89" i="148"/>
  <c r="E37" i="149"/>
  <c r="E42" i="149" s="1"/>
  <c r="E37" i="150"/>
  <c r="E42" i="150" s="1"/>
  <c r="H31" i="143"/>
  <c r="G32" i="144"/>
  <c r="C32" i="144"/>
  <c r="G32" i="143"/>
  <c r="E88" i="142" l="1"/>
  <c r="E160" i="142"/>
  <c r="E90" i="148"/>
  <c r="E90" i="147"/>
</calcChain>
</file>

<file path=xl/sharedStrings.xml><?xml version="1.0" encoding="utf-8"?>
<sst xmlns="http://schemas.openxmlformats.org/spreadsheetml/2006/main" count="3823" uniqueCount="623">
  <si>
    <t>Beruházási (felhalmozási) kiadások előirányzata beruházásonként</t>
  </si>
  <si>
    <t>Felújítási kiadások előirányzata felújításonként</t>
  </si>
  <si>
    <t>Vállalkozási maradvány igénybevétele</t>
  </si>
  <si>
    <t>Felhalmozási bevételek</t>
  </si>
  <si>
    <t>Finanszírozási bevételek</t>
  </si>
  <si>
    <t xml:space="preserve"> Egyéb működési célú kiadások</t>
  </si>
  <si>
    <t>Finanszírozási kiadások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</si>
  <si>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</si>
  <si>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</si>
  <si>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</si>
  <si>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</si>
  <si>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</si>
  <si>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</si>
  <si>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</si>
  <si>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</si>
  <si>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</si>
  <si>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</si>
  <si>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</si>
  <si>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</si>
  <si>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</si>
  <si>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</si>
  <si>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</si>
  <si>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</si>
  <si>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</si>
  <si>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</si>
  <si>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</si>
  <si>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</si>
  <si>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</si>
  <si>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</si>
  <si>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</si>
  <si>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</si>
  <si>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</si>
  <si>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</si>
  <si>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</si>
  <si>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</si>
  <si>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</si>
  <si>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</si>
  <si>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</si>
  <si>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</si>
  <si>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</si>
  <si>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</si>
  <si>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</si>
  <si>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</si>
  <si>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</si>
  <si>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Összesen:</t>
  </si>
  <si>
    <t>01</t>
  </si>
  <si>
    <t>Ezer forintban !</t>
  </si>
  <si>
    <t>Előirányzat-csoport, kiemelt előirányzat megnevezése</t>
  </si>
  <si>
    <t>Előirányzat</t>
  </si>
  <si>
    <t>Bevételek</t>
  </si>
  <si>
    <t>Kiadások</t>
  </si>
  <si>
    <t>Egyéb fejlesztési célú kiadások</t>
  </si>
  <si>
    <t>02</t>
  </si>
  <si>
    <t>03</t>
  </si>
  <si>
    <t xml:space="preserve"> Ezer forintban !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</si>
  <si>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</si>
  <si>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</si>
  <si>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</si>
  <si>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</si>
  <si>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</si>
  <si>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</si>
  <si>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</si>
  <si>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</si>
  <si>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</si>
  <si>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</si>
  <si>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</si>
  <si>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</si>
  <si>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</si>
  <si>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</si>
  <si>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</si>
  <si>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</si>
  <si>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</si>
  <si>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</si>
  <si>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</si>
  <si>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</si>
  <si>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</si>
  <si>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</si>
  <si>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</si>
  <si>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</si>
  <si>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</si>
  <si>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</si>
  <si>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</si>
  <si>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</si>
  <si>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</si>
  <si>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</si>
  <si>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</si>
  <si>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</si>
  <si>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</si>
  <si>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</si>
  <si>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</si>
  <si>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</si>
  <si>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</si>
  <si>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</si>
  <si>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</si>
  <si>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</si>
  <si>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</si>
  <si>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</si>
  <si>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</si>
  <si>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</si>
  <si>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</si>
  <si>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</si>
  <si>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</si>
  <si>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</si>
  <si>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</si>
  <si>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</si>
  <si>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</si>
  <si>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</si>
  <si>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</si>
  <si>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Támogatott szervezet neve</t>
  </si>
  <si>
    <t>Támogatás célja</t>
  </si>
  <si>
    <t>30.</t>
  </si>
  <si>
    <t>31.</t>
  </si>
  <si>
    <t>32.</t>
  </si>
  <si>
    <t>33.</t>
  </si>
  <si>
    <t>Dologi  kiadások</t>
  </si>
  <si>
    <t>1.5.</t>
  </si>
  <si>
    <t>11.1.</t>
  </si>
  <si>
    <t>11.2.</t>
  </si>
  <si>
    <t>1. sz. táblázat</t>
  </si>
  <si>
    <t>2. sz. táblázat</t>
  </si>
  <si>
    <t>3. sz. táblázat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</si>
  <si>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</si>
  <si>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</si>
  <si>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</si>
  <si>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</si>
  <si>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</si>
  <si>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</si>
  <si>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</si>
  <si>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</si>
  <si>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</si>
  <si>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</si>
  <si>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</si>
  <si>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</si>
  <si>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</si>
  <si>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</si>
  <si>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</si>
  <si>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</si>
  <si>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</si>
  <si>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</si>
  <si>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</si>
  <si>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</si>
  <si>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</si>
  <si>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</si>
  <si>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</si>
  <si>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</si>
  <si>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</si>
  <si>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</si>
  <si>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</si>
  <si>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</si>
  <si>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</si>
  <si>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</si>
  <si>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</si>
  <si>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Nem kötelező!</t>
  </si>
  <si>
    <t>Feladat megnevezése</t>
  </si>
  <si>
    <t>Költségvetési szerv megnevezése</t>
  </si>
  <si>
    <t>Száma</t>
  </si>
  <si>
    <t>Közfoglalkoztatottak létszáma (fő)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</si>
  <si>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</si>
  <si>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</si>
  <si>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</si>
  <si>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</si>
  <si>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Ezer forintban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</si>
  <si>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</si>
  <si>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</si>
  <si>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</si>
  <si>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</si>
  <si>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</si>
  <si>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</si>
  <si>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Tárgyévi  hiány:</t>
  </si>
  <si>
    <t>Tárgyévi  többlet: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</si>
  <si>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</si>
  <si>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</si>
  <si>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</si>
  <si>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</si>
  <si>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</si>
  <si>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</si>
  <si>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</si>
  <si>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</si>
  <si>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</si>
  <si>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</si>
  <si>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</si>
  <si>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</si>
  <si>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</si>
  <si>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</si>
  <si>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</si>
  <si>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</si>
  <si>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</si>
  <si>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</si>
  <si>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</si>
  <si>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</si>
  <si>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</si>
  <si>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</si>
  <si>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</si>
  <si>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</si>
  <si>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</si>
  <si>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</si>
  <si>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</si>
  <si>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</si>
  <si>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</si>
  <si>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4.1.1.</t>
  </si>
  <si>
    <t>4.1.2.</t>
  </si>
  <si>
    <t>4.2.</t>
  </si>
  <si>
    <t>4.3.</t>
  </si>
  <si>
    <t>4.4.</t>
  </si>
  <si>
    <t>- Vagyoni típusú adók</t>
  </si>
  <si>
    <t>- Termékek és szolgáltatások adói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</si>
  <si>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</si>
  <si>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</si>
  <si>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</si>
  <si>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</si>
  <si>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</si>
  <si>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</si>
  <si>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</si>
  <si>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</si>
  <si>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</si>
  <si>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</si>
  <si>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</si>
  <si>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</si>
  <si>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</si>
  <si>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</si>
  <si>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</si>
  <si>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</si>
  <si>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</si>
  <si>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</si>
  <si>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</si>
  <si>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</si>
  <si>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</si>
  <si>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</si>
  <si>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</si>
  <si>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</si>
  <si>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</si>
  <si>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</si>
  <si>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</si>
  <si>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</si>
  <si>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</si>
  <si>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</si>
  <si>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</si>
  <si>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</si>
  <si>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</si>
  <si>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</si>
  <si>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</si>
  <si>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</si>
  <si>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</si>
  <si>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</si>
  <si>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</si>
  <si>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</si>
  <si>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</si>
  <si>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</si>
  <si>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</si>
  <si>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</si>
  <si>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</si>
  <si>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</si>
  <si>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</si>
  <si>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</si>
  <si>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</si>
  <si>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</si>
  <si>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</si>
  <si>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</si>
  <si>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</si>
  <si>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</si>
  <si>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</si>
  <si>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</si>
  <si>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</si>
  <si>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</si>
  <si>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</si>
  <si>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</si>
  <si>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</si>
  <si>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</si>
  <si>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</si>
  <si>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</si>
  <si>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</si>
  <si>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</si>
  <si>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</si>
  <si>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</si>
  <si>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</si>
  <si>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</si>
  <si>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</si>
  <si>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</si>
  <si>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</si>
  <si>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</si>
  <si>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</si>
  <si>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</si>
  <si>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</si>
  <si>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</si>
  <si>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</si>
  <si>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</si>
  <si>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</si>
  <si>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</si>
  <si>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</si>
  <si>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</si>
  <si>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</si>
  <si>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</si>
  <si>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</si>
  <si>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</si>
  <si>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</si>
  <si>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</si>
  <si>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</si>
  <si>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</si>
  <si>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</si>
  <si>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</si>
  <si>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</si>
  <si>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</si>
  <si>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</si>
  <si>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</si>
  <si>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</si>
  <si>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</si>
  <si>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</si>
  <si>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</si>
  <si>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</si>
  <si>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</si>
  <si>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</si>
  <si>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</si>
  <si>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</si>
  <si>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</si>
  <si>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</si>
  <si>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</si>
  <si>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</si>
  <si>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</si>
  <si>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</si>
  <si>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</si>
  <si>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</si>
  <si>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</si>
  <si>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</si>
  <si>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</si>
  <si>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</si>
  <si>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</si>
  <si>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</si>
  <si>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</si>
  <si>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</si>
  <si>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</si>
  <si>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</si>
  <si>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</si>
  <si>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</si>
  <si>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</si>
  <si>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</si>
  <si>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</si>
  <si>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</si>
  <si>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</si>
  <si>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</si>
  <si>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</si>
  <si>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</si>
  <si>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</si>
  <si>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</si>
  <si>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</si>
  <si>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</si>
  <si>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</si>
  <si>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</si>
  <si>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</si>
  <si>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</si>
  <si>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</si>
  <si>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</si>
  <si>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</si>
  <si>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</si>
  <si>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</si>
  <si>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</si>
  <si>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</si>
  <si>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</si>
  <si>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</si>
  <si>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</si>
  <si>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</si>
  <si>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</si>
  <si>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</si>
  <si>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</si>
  <si>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</si>
  <si>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</si>
  <si>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</si>
  <si>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</si>
  <si>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</si>
  <si>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</si>
  <si>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</si>
  <si>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</si>
  <si>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t>4.1.3.</t>
  </si>
  <si>
    <t>- Értékesítési és forgalmi adók (iparűzési adó)</t>
  </si>
  <si>
    <t>Helyi adók  (4.1.1.+...+4.1.3.)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</si>
  <si>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</si>
  <si>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</si>
  <si>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</si>
  <si>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</si>
  <si>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</si>
  <si>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</si>
  <si>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</si>
  <si>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</si>
  <si>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</si>
  <si>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</si>
  <si>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</si>
  <si>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</si>
  <si>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</si>
  <si>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</si>
  <si>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</si>
  <si>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</si>
  <si>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</si>
  <si>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</si>
  <si>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</si>
  <si>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</si>
  <si>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</si>
  <si>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</si>
  <si>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</si>
  <si>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</si>
  <si>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</si>
  <si>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</si>
  <si>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</si>
  <si>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</si>
  <si>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</si>
  <si>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</si>
  <si>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</si>
  <si>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</si>
  <si>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</si>
  <si>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</si>
  <si>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</si>
  <si>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</si>
  <si>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</si>
  <si>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</si>
  <si>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</si>
  <si>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</si>
  <si>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</si>
  <si>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</si>
  <si>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</si>
  <si>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</si>
  <si>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</si>
  <si>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</si>
  <si>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</si>
  <si>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</si>
  <si>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</si>
  <si>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</si>
  <si>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</si>
  <si>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</si>
  <si>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</si>
  <si>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</si>
  <si>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</si>
  <si>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F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</si>
  <si>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</si>
  <si>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</si>
  <si>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</si>
  <si>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</si>
  <si>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</si>
  <si>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</si>
  <si>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</si>
  <si>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</si>
  <si>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</si>
  <si>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</si>
  <si>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</si>
  <si>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</si>
  <si>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</si>
  <si>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</si>
  <si>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</si>
  <si>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</si>
  <si>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</si>
  <si>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</si>
  <si>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</si>
  <si>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</si>
  <si>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</si>
  <si>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</si>
  <si>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</si>
  <si>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</si>
  <si>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</si>
  <si>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</si>
  <si>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</si>
  <si>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</si>
  <si>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</si>
  <si>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</si>
  <si>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</si>
  <si>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</si>
  <si>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</si>
  <si>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</si>
  <si>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</si>
  <si>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</si>
  <si>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Sajószögedi Általános Művelődési Központ</t>
  </si>
  <si>
    <t>Közvilágítás korszerűsítése</t>
  </si>
  <si>
    <t>2015.-2015</t>
  </si>
  <si>
    <t>Térburkolat program folytatása</t>
  </si>
  <si>
    <t>Térfigyelő kamerarendszer beüzemelése</t>
  </si>
  <si>
    <t>Parkoló építése piachoz</t>
  </si>
  <si>
    <t>Óvoda tűzlétra és villámhárító</t>
  </si>
  <si>
    <t>Karácsonyi díszvilágítás</t>
  </si>
  <si>
    <t>Villamos csatlakozó szekrény Műv.háznál</t>
  </si>
  <si>
    <t>Sajószögedi Polgárőr Egyesület</t>
  </si>
  <si>
    <t>működési támogatás</t>
  </si>
  <si>
    <t>Sajószöged Községi Testedző Kör</t>
  </si>
  <si>
    <t>egyéb civil szervezetek</t>
  </si>
  <si>
    <t>intézményfinanszírozás</t>
  </si>
  <si>
    <t>Sajószögedi Polgármesteri Hivatal</t>
  </si>
  <si>
    <t>Tartalék</t>
  </si>
  <si>
    <t>2013. tény</t>
  </si>
  <si>
    <t>2014. évi várható</t>
  </si>
  <si>
    <t>2015. évi terv</t>
  </si>
  <si>
    <t>2015. évi Előrirányzat felhasználási terv</t>
  </si>
  <si>
    <t xml:space="preserve">Kimutatás 2015. évben céljelleggel juttatott támogatásokról </t>
  </si>
  <si>
    <t>2016.</t>
  </si>
  <si>
    <t>2017.</t>
  </si>
  <si>
    <t>2018.</t>
  </si>
  <si>
    <t>Sajószöged Községi Önkormányzat és  önálló intézményei</t>
  </si>
  <si>
    <t>2015. évi LÉTSZÁMKERETE</t>
  </si>
  <si>
    <t>Sajószöged Községi Önkormányzat</t>
  </si>
  <si>
    <t>1.1</t>
  </si>
  <si>
    <t>Önkormányzati igazgatás-Polgármester</t>
  </si>
  <si>
    <t>fő</t>
  </si>
  <si>
    <t>1.2</t>
  </si>
  <si>
    <t>Családsegítés és gyermekjóléti szolgálat</t>
  </si>
  <si>
    <t>1.3</t>
  </si>
  <si>
    <t>Házi segítségnyújtás</t>
  </si>
  <si>
    <t>1.4</t>
  </si>
  <si>
    <t>Védőnői szolgálat</t>
  </si>
  <si>
    <t>Községgazdálkodás</t>
  </si>
  <si>
    <t>Ebből 3 fő munkabér-támogtással foglalkoztatva</t>
  </si>
  <si>
    <t>1.6</t>
  </si>
  <si>
    <t xml:space="preserve">Közfoglalkoztatottak </t>
  </si>
  <si>
    <t>Sajószöged Községi Önkormányzat összesen</t>
  </si>
  <si>
    <t>Polgármesteri Hivatal</t>
  </si>
  <si>
    <t xml:space="preserve">Ebből:    </t>
  </si>
  <si>
    <t>1 fő jegyző</t>
  </si>
  <si>
    <t>6 fő ügyintéző</t>
  </si>
  <si>
    <t>Polgármesteri Hivatal összesen</t>
  </si>
  <si>
    <t>Általános Művelődési Központ</t>
  </si>
  <si>
    <t>Napközi Otthonos Óvoda</t>
  </si>
  <si>
    <t>Ebből:</t>
  </si>
  <si>
    <t>4 fő óvodai nevelés</t>
  </si>
  <si>
    <t>2 fő óvodai nevelő munkát közvetlenül segítő</t>
  </si>
  <si>
    <t>4 fő óvodai konyha ellátása</t>
  </si>
  <si>
    <t>1 fő szakács</t>
  </si>
  <si>
    <t>1 fő élelmezésvezető</t>
  </si>
  <si>
    <t>2 fő konyhalány</t>
  </si>
  <si>
    <t>Művelődési Ház és Könyvtár</t>
  </si>
  <si>
    <t>1 fő könyvtáros</t>
  </si>
  <si>
    <t>1 fő takarító</t>
  </si>
  <si>
    <t>Sajószögedi Általános Művelődési Központ összesen</t>
  </si>
  <si>
    <t>Tervezett létszámkeret összesen</t>
  </si>
  <si>
    <t>Tervezett létszámkeret közfoglalkoztatottak nélkül</t>
  </si>
  <si>
    <t>Önkormányzatok és önkormányzati hivatalok igazgatási tevékenysége</t>
  </si>
  <si>
    <t>Közvilágítás</t>
  </si>
  <si>
    <t xml:space="preserve">Háziorvosi alapellátás </t>
  </si>
  <si>
    <t>Család és nővédelmi egészségügyi gondozás</t>
  </si>
  <si>
    <t>Családsegítő és gyermekvédelmi szolgálat</t>
  </si>
  <si>
    <t>Szociális étkeztetés</t>
  </si>
  <si>
    <t>Szociális ellátások</t>
  </si>
  <si>
    <t>Közfoglalkozatás</t>
  </si>
  <si>
    <t>Iskolai étkeztetés</t>
  </si>
  <si>
    <t>5.1.1.1. melléklet a 2/2015. (II.27.) önkormányzati rendelethez</t>
  </si>
  <si>
    <t>5.1.1.2. melléklet a 2/2015. (II.27.) önkormányzati rendelethez</t>
  </si>
  <si>
    <t>5.1.1.3. melléklet a 2/2015. (II.27.) önkormányzati rendelethez</t>
  </si>
  <si>
    <t>5.1.1.4. melléklet a 2/2015. (II.27.) önkormányzati rendelethez</t>
  </si>
  <si>
    <t>5.1.1.5. melléklet a 2/2015. (II.27.) önkormányzati rendelethez</t>
  </si>
  <si>
    <t>5.1.1.6. melléklet a 2/2015. (II.27.) önkormányzati rendelethez</t>
  </si>
  <si>
    <t>5.1.1.7. melléklet a 2/2015. (II.27.) önkormányzati rendelethez</t>
  </si>
  <si>
    <t>5.1.1.8. melléklet a 2/2015. (II.27.) önkormányzati rendelethez</t>
  </si>
  <si>
    <t>5.1.1.9. melléklet a 2/2015. (II.27.) önkormányzati rendelethez</t>
  </si>
  <si>
    <t>5.1.1.10. melléklet a 2/2015. (II.27.) önkormányzati rendelethez</t>
  </si>
  <si>
    <t>5.1.1.11.melléklet a 2/2015. (II.27.) önkormányzati rendelethez</t>
  </si>
  <si>
    <t>2015. évi</t>
  </si>
  <si>
    <t>Eredeti
előirányzat</t>
  </si>
  <si>
    <r>
      <t>1. sz. módosítás 
(</t>
    </r>
    <r>
      <rPr>
        <b/>
        <sz val="9"/>
        <rFont val="Calibri"/>
        <family val="2"/>
        <charset val="238"/>
      </rPr>
      <t>±</t>
    </r>
    <r>
      <rPr>
        <b/>
        <sz val="11.7"/>
        <rFont val="Times New Roman CE"/>
        <family val="1"/>
        <charset val="238"/>
      </rPr>
      <t>)</t>
    </r>
  </si>
  <si>
    <t>Módosíott előirányzat 2015. XII. 31.</t>
  </si>
  <si>
    <t>E=C±D</t>
  </si>
  <si>
    <t>Közhatalmi bevételek (4.1.+...+4.7.)</t>
  </si>
  <si>
    <t>Építményadó és telekadó</t>
  </si>
  <si>
    <t>Idegenforgalmi adó</t>
  </si>
  <si>
    <t>Iparűzési adó</t>
  </si>
  <si>
    <t>Talajterhelési díj</t>
  </si>
  <si>
    <t>4.5.</t>
  </si>
  <si>
    <t>4.6.</t>
  </si>
  <si>
    <t>4.7.</t>
  </si>
  <si>
    <t>Kamatbevételek és más nyereségjellegű bevételek</t>
  </si>
  <si>
    <t>Működési célú visszatérítendő támogatások, kölcsönök visszatérülése ÁH-n kívülről</t>
  </si>
  <si>
    <t>Kiadási jogcím</t>
  </si>
  <si>
    <t xml:space="preserve">2015. évi </t>
  </si>
  <si>
    <t>1. sz. módosítás 
(±)</t>
  </si>
  <si>
    <t>Módosíott előirányzat 2015. XII.31.</t>
  </si>
  <si>
    <t>Hitel-, kölcsöntörlesztés államházt-on kívülre (4.1. + … + 4.3.)</t>
  </si>
  <si>
    <r>
      <rPr>
        <vertAlign val="superscript"/>
        <sz val="12"/>
        <rFont val="Times New Roman CE"/>
        <charset val="238"/>
      </rPr>
      <t>1</t>
    </r>
    <r>
      <rPr>
        <sz val="12"/>
        <rFont val="Times New Roman CE"/>
        <charset val="238"/>
      </rPr>
      <t xml:space="preserve"> Módosította a 8/2016.(V.10.) önkormányzati rendelet 2.§ (1) bekezdés a) pontja. Hatályos 2016.05.11-től.</t>
    </r>
  </si>
  <si>
    <r>
      <rPr>
        <vertAlign val="superscript"/>
        <sz val="12"/>
        <rFont val="Times New Roman CE"/>
        <charset val="238"/>
      </rPr>
      <t>2</t>
    </r>
    <r>
      <rPr>
        <sz val="12"/>
        <rFont val="Times New Roman CE"/>
        <charset val="238"/>
      </rPr>
      <t xml:space="preserve"> Módosította a 8/2016.(V.10.) önkormányzati rendelet 2.§ (1) bekezdés b) pontja. Hatályos 2016.05.11-től.</t>
    </r>
  </si>
  <si>
    <t>Módosított előirányzat 2015. XII. 31.</t>
  </si>
  <si>
    <t xml:space="preserve">F </t>
  </si>
  <si>
    <t>G</t>
  </si>
  <si>
    <t>H</t>
  </si>
  <si>
    <t>I=G±H</t>
  </si>
  <si>
    <t xml:space="preserve">   Váltóbevételek</t>
  </si>
  <si>
    <r>
      <rPr>
        <i/>
        <vertAlign val="superscript"/>
        <sz val="10"/>
        <rFont val="Times New Roman CE"/>
        <charset val="238"/>
      </rPr>
      <t>3</t>
    </r>
    <r>
      <rPr>
        <i/>
        <sz val="10"/>
        <rFont val="Times New Roman CE"/>
        <charset val="238"/>
      </rPr>
      <t xml:space="preserve"> 2.1. melléklet a 2/2015. (II.27.) önkormányzati rendelethez</t>
    </r>
  </si>
  <si>
    <r>
      <rPr>
        <vertAlign val="superscript"/>
        <sz val="10"/>
        <rFont val="Times New Roman CE"/>
        <charset val="238"/>
      </rPr>
      <t>3</t>
    </r>
    <r>
      <rPr>
        <sz val="10"/>
        <rFont val="Times New Roman CE"/>
        <charset val="238"/>
      </rPr>
      <t xml:space="preserve"> Módosította a 8/2016.(V.10.) önkormányzati rendelet 2.§ (2) bekezdés a) pontja. Hatályos 2016.05.11-től.</t>
    </r>
  </si>
  <si>
    <r>
      <rPr>
        <i/>
        <vertAlign val="superscript"/>
        <sz val="10"/>
        <rFont val="Times New Roman CE"/>
        <charset val="238"/>
      </rPr>
      <t>4</t>
    </r>
    <r>
      <rPr>
        <i/>
        <sz val="10"/>
        <rFont val="Times New Roman CE"/>
        <charset val="238"/>
      </rPr>
      <t xml:space="preserve"> 2.2. melléklet a 2/2015. (II.27.) önkormányzati rendelethez</t>
    </r>
  </si>
  <si>
    <r>
      <rPr>
        <vertAlign val="superscript"/>
        <sz val="10"/>
        <rFont val="Times New Roman CE"/>
        <charset val="238"/>
      </rPr>
      <t>4</t>
    </r>
    <r>
      <rPr>
        <sz val="10"/>
        <rFont val="Times New Roman CE"/>
        <charset val="238"/>
      </rPr>
      <t xml:space="preserve"> Módosította a 8/2016.(V.10.) önkormányzati rendelet 2.§ (2) bekezdés b) pontja. Hatályos 2016.05.11-től.</t>
    </r>
  </si>
  <si>
    <t>Felhasználás 2014. XII. 31.-ig.</t>
  </si>
  <si>
    <t>2015. évi előirányzat</t>
  </si>
  <si>
    <t>1. sz. módosítás 2015.</t>
  </si>
  <si>
    <t>Módosítás utáni 2015. XII. 31.</t>
  </si>
  <si>
    <t>G=(D+F)</t>
  </si>
  <si>
    <t>2015-2015</t>
  </si>
  <si>
    <t>Villanyhálóazt kiépítése zártkertekben</t>
  </si>
  <si>
    <t>2014-2015</t>
  </si>
  <si>
    <t>Irattár szigetelés és gazázs építés ph udvar</t>
  </si>
  <si>
    <t>Irodabútor (PH)</t>
  </si>
  <si>
    <t>Konyhai bútorok és eszközök (Óvoda)</t>
  </si>
  <si>
    <t>Rendezvény székek és asztalok (Művelődési Ház)</t>
  </si>
  <si>
    <t>Közfoglalkoztatási eszközök</t>
  </si>
  <si>
    <t>Védőnői szolgálat kiréstékű tárgyi eszközök</t>
  </si>
  <si>
    <t>Digitális pianíno (Big Band)</t>
  </si>
  <si>
    <t>Kisértékkű tárgyi eszközök (PH)</t>
  </si>
  <si>
    <t>Kamerarendszer kiépítése (iskola)</t>
  </si>
  <si>
    <t xml:space="preserve">Építmény </t>
  </si>
  <si>
    <t>Faház (piac)</t>
  </si>
  <si>
    <t>205-2015</t>
  </si>
  <si>
    <t>Számítógépek és szoftverek beszerzése (PH)</t>
  </si>
  <si>
    <t>2105-2015</t>
  </si>
  <si>
    <t>Önkormányzati épületek felújítása (követelések megtérülése esetén)</t>
  </si>
  <si>
    <t>Villámhárító felújítása az óvóda épületén</t>
  </si>
  <si>
    <t>Faház (Piactéri kiszolgáló létesítmény) felújítása</t>
  </si>
  <si>
    <t>Belterületi utak felújítás</t>
  </si>
  <si>
    <t>1. sz. módosítás 2015.
(±)")</t>
  </si>
  <si>
    <t>Kiemelt előirányzat, előirányzat megnevezése</t>
  </si>
  <si>
    <r>
      <rPr>
        <i/>
        <vertAlign val="superscript"/>
        <sz val="9"/>
        <rFont val="Times New Roman"/>
        <family val="1"/>
        <charset val="238"/>
      </rPr>
      <t>7</t>
    </r>
    <r>
      <rPr>
        <i/>
        <sz val="9"/>
        <rFont val="Times New Roman"/>
        <family val="1"/>
        <charset val="238"/>
      </rPr>
      <t xml:space="preserve"> 5.1. melléklet a 2/2015. (II.27.) önkormányzati rendelethez</t>
    </r>
  </si>
  <si>
    <r>
      <rPr>
        <vertAlign val="superscript"/>
        <sz val="10"/>
        <rFont val="Times New Roman CE"/>
        <charset val="238"/>
      </rPr>
      <t>5</t>
    </r>
    <r>
      <rPr>
        <sz val="10"/>
        <rFont val="Times New Roman CE"/>
        <charset val="238"/>
      </rPr>
      <t xml:space="preserve"> Módosította a 8/2016.(V.10.) önkormányzati rendelet 2.§ (3) bekezdése. Hatályos 2016.05.11-től.</t>
    </r>
  </si>
  <si>
    <r>
      <rPr>
        <vertAlign val="superscript"/>
        <sz val="10"/>
        <rFont val="Times New Roman CE"/>
        <charset val="238"/>
      </rPr>
      <t>6</t>
    </r>
    <r>
      <rPr>
        <sz val="10"/>
        <rFont val="Times New Roman CE"/>
        <charset val="238"/>
      </rPr>
      <t xml:space="preserve"> Módosította a 8/2016.(V.10.) önkormányzati rendelet 2.§ (4) bekezdése. Hatályos 2016.05.11-től.</t>
    </r>
  </si>
  <si>
    <r>
      <rPr>
        <vertAlign val="superscript"/>
        <sz val="10"/>
        <rFont val="Times New Roman CE"/>
        <charset val="238"/>
      </rPr>
      <t>7</t>
    </r>
    <r>
      <rPr>
        <sz val="10"/>
        <rFont val="Times New Roman CE"/>
        <charset val="238"/>
      </rPr>
      <t xml:space="preserve"> Módosította a 8/2016.(V.10.) önkormányzati rendelet 2.§ (5) bekezdés a) pontja. Hatályos 2016.05.11-től.</t>
    </r>
  </si>
  <si>
    <r>
      <rPr>
        <i/>
        <vertAlign val="superscript"/>
        <sz val="9"/>
        <rFont val="Times New Roman"/>
        <family val="1"/>
        <charset val="238"/>
      </rPr>
      <t>8</t>
    </r>
    <r>
      <rPr>
        <i/>
        <sz val="9"/>
        <rFont val="Times New Roman"/>
        <family val="1"/>
        <charset val="238"/>
      </rPr>
      <t xml:space="preserve"> 5.1.1. mellékelt a 2/2015. (II.27.) önkormányzati rendelethez</t>
    </r>
  </si>
  <si>
    <r>
      <rPr>
        <vertAlign val="superscript"/>
        <sz val="10"/>
        <rFont val="Times New Roman CE"/>
        <charset val="238"/>
      </rPr>
      <t>8</t>
    </r>
    <r>
      <rPr>
        <sz val="10"/>
        <rFont val="Times New Roman CE"/>
        <charset val="238"/>
      </rPr>
      <t xml:space="preserve"> Módosította a 8/2016.(V.10.) önkormányzati rendelet 2.§ (5) bekezdés b) pontja. Hatályos 2016.05.11-től.</t>
    </r>
  </si>
  <si>
    <t>Költségvetési szerv</t>
  </si>
  <si>
    <t>Sajószögedi Polgármesteri  Hivatal</t>
  </si>
  <si>
    <r>
      <rPr>
        <i/>
        <vertAlign val="superscript"/>
        <sz val="9"/>
        <rFont val="Times New Roman"/>
        <family val="1"/>
        <charset val="238"/>
      </rPr>
      <t>9</t>
    </r>
    <r>
      <rPr>
        <i/>
        <sz val="9"/>
        <rFont val="Times New Roman"/>
        <family val="1"/>
        <charset val="238"/>
      </rPr>
      <t xml:space="preserve"> 5.2. melléklet a 2/2015. (II.27.) önkormányzati rendelethez</t>
    </r>
  </si>
  <si>
    <r>
      <rPr>
        <i/>
        <vertAlign val="superscript"/>
        <sz val="9"/>
        <rFont val="Times New Roman"/>
        <family val="1"/>
        <charset val="238"/>
      </rPr>
      <t>10</t>
    </r>
    <r>
      <rPr>
        <i/>
        <sz val="9"/>
        <rFont val="Times New Roman"/>
        <family val="1"/>
        <charset val="238"/>
      </rPr>
      <t xml:space="preserve"> 5.2.1. melléklet a 2/2015. (II.27.) önkormányzati rendelethez</t>
    </r>
  </si>
  <si>
    <r>
      <rPr>
        <i/>
        <vertAlign val="superscript"/>
        <sz val="9"/>
        <rFont val="Times New Roman"/>
        <family val="1"/>
        <charset val="238"/>
      </rPr>
      <t>11</t>
    </r>
    <r>
      <rPr>
        <i/>
        <sz val="9"/>
        <rFont val="Times New Roman"/>
        <family val="1"/>
        <charset val="238"/>
      </rPr>
      <t xml:space="preserve"> 5.3. melléklet a 2/2015. (II.27.) önkormányzati rendelethez</t>
    </r>
  </si>
  <si>
    <r>
      <rPr>
        <i/>
        <vertAlign val="superscript"/>
        <sz val="9"/>
        <rFont val="Times New Roman"/>
        <family val="1"/>
        <charset val="238"/>
      </rPr>
      <t>12</t>
    </r>
    <r>
      <rPr>
        <i/>
        <sz val="9"/>
        <rFont val="Times New Roman"/>
        <family val="1"/>
        <charset val="238"/>
      </rPr>
      <t xml:space="preserve"> 5.3.1 melléklet a 2/2015. (II.27.) önkormányzati rendelethez</t>
    </r>
  </si>
  <si>
    <r>
      <rPr>
        <vertAlign val="superscript"/>
        <sz val="10"/>
        <rFont val="Times New Roman CE"/>
        <charset val="238"/>
      </rPr>
      <t>9</t>
    </r>
    <r>
      <rPr>
        <sz val="10"/>
        <rFont val="Times New Roman CE"/>
        <charset val="238"/>
      </rPr>
      <t xml:space="preserve"> Módosította a 8/2016.(V.10.) önkormányzati rendelet 2.§ (5) bekezdés c) pontja. Hatályos 2016.05.11-től.</t>
    </r>
  </si>
  <si>
    <r>
      <rPr>
        <vertAlign val="superscript"/>
        <sz val="10"/>
        <rFont val="Times New Roman CE"/>
        <charset val="238"/>
      </rPr>
      <t>10</t>
    </r>
    <r>
      <rPr>
        <sz val="10"/>
        <rFont val="Times New Roman CE"/>
        <charset val="238"/>
      </rPr>
      <t xml:space="preserve"> Módosította a 8/2016.(V.10.) önkormányzati rendelet 2.§ (5) bekezdés d) pontja. Hatályos 2016.05.11-től.</t>
    </r>
  </si>
  <si>
    <r>
      <rPr>
        <vertAlign val="superscript"/>
        <sz val="10"/>
        <rFont val="Times New Roman CE"/>
        <charset val="238"/>
      </rPr>
      <t>11</t>
    </r>
    <r>
      <rPr>
        <sz val="10"/>
        <rFont val="Times New Roman CE"/>
        <charset val="238"/>
      </rPr>
      <t xml:space="preserve"> Módosította a 8/2016.(V.10.) önkormányzati rendelet 2.§ (5) bekezdés e) pontja. Hatályos 2016.05.11-től.</t>
    </r>
  </si>
  <si>
    <r>
      <rPr>
        <vertAlign val="superscript"/>
        <sz val="10"/>
        <rFont val="Times New Roman CE"/>
        <charset val="238"/>
      </rPr>
      <t>12</t>
    </r>
    <r>
      <rPr>
        <sz val="10"/>
        <rFont val="Times New Roman CE"/>
        <charset val="238"/>
      </rPr>
      <t xml:space="preserve"> Módosította a 8/2016.(V.10.) önkormányzati rendelet 2.§ (5) bekezdés f) pontja. Hatályos 2016.05.11-től.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</si>
</sst>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#"/>
  </numFmts>
  <fonts count="49" x14ac:knownFonts="1"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b/>
      <i/>
      <sz val="16"/>
      <color indexed="8"/>
      <name val="Times New Roman"/>
      <family val="1"/>
      <charset val="238"/>
    </font>
    <font>
      <sz val="13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0"/>
      <name val="Arial"/>
      <charset val="238"/>
    </font>
    <font>
      <sz val="13"/>
      <name val="Times New Roman"/>
      <family val="1"/>
      <charset val="238"/>
    </font>
    <font>
      <b/>
      <i/>
      <sz val="13"/>
      <color indexed="8"/>
      <name val="Times New Roman"/>
      <family val="1"/>
      <charset val="238"/>
    </font>
    <font>
      <i/>
      <sz val="13"/>
      <color indexed="8"/>
      <name val="Times New Roman"/>
      <family val="1"/>
      <charset val="238"/>
    </font>
    <font>
      <b/>
      <sz val="9"/>
      <name val="Calibri"/>
      <family val="2"/>
      <charset val="238"/>
    </font>
    <font>
      <b/>
      <sz val="11.7"/>
      <name val="Times New Roman CE"/>
      <family val="1"/>
      <charset val="238"/>
    </font>
    <font>
      <sz val="7"/>
      <name val="Times New Roman"/>
      <family val="1"/>
      <charset val="238"/>
    </font>
    <font>
      <vertAlign val="superscript"/>
      <sz val="12"/>
      <name val="Times New Roman CE"/>
      <charset val="238"/>
    </font>
    <font>
      <i/>
      <vertAlign val="superscript"/>
      <sz val="10"/>
      <name val="Times New Roman CE"/>
      <charset val="238"/>
    </font>
    <font>
      <vertAlign val="superscript"/>
      <sz val="10"/>
      <name val="Times New Roman CE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sz val="14"/>
      <color rgb="FFFF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502">
    <xf numFmtId="0" fontId="0" fillId="0" borderId="0" xfId="0"/>
    <xf numFmtId="0" fontId="12" fillId="0" borderId="0" xfId="3" applyFont="1" applyFill="1"/>
    <xf numFmtId="166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0" fontId="5" fillId="0" borderId="0" xfId="3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 applyProtection="1">
      <alignment vertical="center" wrapText="1"/>
    </xf>
    <xf numFmtId="0" fontId="18" fillId="0" borderId="1" xfId="3" applyFont="1" applyFill="1" applyBorder="1" applyAlignment="1" applyProtection="1">
      <alignment horizontal="left" vertical="center" wrapText="1" indent="1"/>
    </xf>
    <xf numFmtId="0" fontId="18" fillId="0" borderId="2" xfId="3" applyFont="1" applyFill="1" applyBorder="1" applyAlignment="1" applyProtection="1">
      <alignment horizontal="left" vertical="center" wrapText="1" indent="1"/>
    </xf>
    <xf numFmtId="0" fontId="18" fillId="0" borderId="3" xfId="3" applyFont="1" applyFill="1" applyBorder="1" applyAlignment="1" applyProtection="1">
      <alignment horizontal="left" vertical="center" wrapText="1" indent="1"/>
    </xf>
    <xf numFmtId="0" fontId="18" fillId="0" borderId="4" xfId="3" applyFont="1" applyFill="1" applyBorder="1" applyAlignment="1" applyProtection="1">
      <alignment horizontal="left" vertical="center" wrapText="1" indent="1"/>
    </xf>
    <xf numFmtId="0" fontId="18" fillId="0" borderId="5" xfId="3" applyFont="1" applyFill="1" applyBorder="1" applyAlignment="1" applyProtection="1">
      <alignment horizontal="left" vertical="center" wrapText="1" indent="1"/>
    </xf>
    <xf numFmtId="0" fontId="18" fillId="0" borderId="6" xfId="3" applyFont="1" applyFill="1" applyBorder="1" applyAlignment="1" applyProtection="1">
      <alignment horizontal="left" vertical="center" wrapText="1" indent="1"/>
    </xf>
    <xf numFmtId="49" fontId="18" fillId="0" borderId="7" xfId="3" applyNumberFormat="1" applyFont="1" applyFill="1" applyBorder="1" applyAlignment="1" applyProtection="1">
      <alignment horizontal="left" vertical="center" wrapText="1" indent="1"/>
    </xf>
    <xf numFmtId="49" fontId="18" fillId="0" borderId="8" xfId="3" applyNumberFormat="1" applyFont="1" applyFill="1" applyBorder="1" applyAlignment="1" applyProtection="1">
      <alignment horizontal="left" vertical="center" wrapText="1" indent="1"/>
    </xf>
    <xf numFmtId="49" fontId="18" fillId="0" borderId="9" xfId="3" applyNumberFormat="1" applyFont="1" applyFill="1" applyBorder="1" applyAlignment="1" applyProtection="1">
      <alignment horizontal="left" vertical="center" wrapText="1" indent="1"/>
    </xf>
    <xf numFmtId="49" fontId="18" fillId="0" borderId="10" xfId="3" applyNumberFormat="1" applyFont="1" applyFill="1" applyBorder="1" applyAlignment="1" applyProtection="1">
      <alignment horizontal="left" vertical="center" wrapText="1" indent="1"/>
    </xf>
    <xf numFmtId="49" fontId="18" fillId="0" borderId="11" xfId="3" applyNumberFormat="1" applyFont="1" applyFill="1" applyBorder="1" applyAlignment="1" applyProtection="1">
      <alignment horizontal="left" vertical="center" wrapText="1" indent="1"/>
    </xf>
    <xf numFmtId="49" fontId="18" fillId="0" borderId="12" xfId="3" applyNumberFormat="1" applyFont="1" applyFill="1" applyBorder="1" applyAlignment="1" applyProtection="1">
      <alignment horizontal="left" vertical="center" wrapText="1" indent="1"/>
    </xf>
    <xf numFmtId="0" fontId="18" fillId="0" borderId="0" xfId="3" applyFont="1" applyFill="1" applyBorder="1" applyAlignment="1" applyProtection="1">
      <alignment horizontal="left" vertical="center" wrapText="1" indent="1"/>
    </xf>
    <xf numFmtId="0" fontId="16" fillId="0" borderId="13" xfId="3" applyFont="1" applyFill="1" applyBorder="1" applyAlignment="1" applyProtection="1">
      <alignment horizontal="left" vertical="center" wrapText="1" indent="1"/>
    </xf>
    <xf numFmtId="0" fontId="16" fillId="0" borderId="14" xfId="3" applyFont="1" applyFill="1" applyBorder="1" applyAlignment="1" applyProtection="1">
      <alignment horizontal="left" vertical="center" wrapText="1" indent="1"/>
    </xf>
    <xf numFmtId="0" fontId="16" fillId="0" borderId="15" xfId="3" applyFont="1" applyFill="1" applyBorder="1" applyAlignment="1" applyProtection="1">
      <alignment horizontal="left" vertical="center" wrapText="1" indent="1"/>
    </xf>
    <xf numFmtId="0" fontId="6" fillId="0" borderId="13" xfId="3" applyFont="1" applyFill="1" applyBorder="1" applyAlignment="1" applyProtection="1">
      <alignment horizontal="center" vertical="center" wrapText="1"/>
    </xf>
    <xf numFmtId="0" fontId="6" fillId="0" borderId="14" xfId="3" applyFont="1" applyFill="1" applyBorder="1" applyAlignment="1" applyProtection="1">
      <alignment horizontal="center" vertical="center" wrapText="1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18" fillId="0" borderId="6" xfId="0" applyNumberFormat="1" applyFont="1" applyFill="1" applyBorder="1" applyAlignment="1" applyProtection="1">
      <alignment vertical="center" wrapText="1"/>
      <protection locked="0"/>
    </xf>
    <xf numFmtId="0" fontId="16" fillId="0" borderId="14" xfId="3" applyFont="1" applyFill="1" applyBorder="1" applyAlignment="1" applyProtection="1">
      <alignment vertical="center" wrapText="1"/>
    </xf>
    <xf numFmtId="0" fontId="16" fillId="0" borderId="16" xfId="3" applyFont="1" applyFill="1" applyBorder="1" applyAlignment="1" applyProtection="1">
      <alignment vertical="center" wrapText="1"/>
    </xf>
    <xf numFmtId="0" fontId="25" fillId="0" borderId="4" xfId="0" applyFont="1" applyBorder="1" applyAlignment="1" applyProtection="1">
      <alignment horizontal="left" vertical="center" indent="1"/>
      <protection locked="0"/>
    </xf>
    <xf numFmtId="3" fontId="25" fillId="0" borderId="17" xfId="0" applyNumberFormat="1" applyFont="1" applyBorder="1" applyAlignment="1" applyProtection="1">
      <alignment horizontal="right" vertical="center" indent="1"/>
      <protection locked="0"/>
    </xf>
    <xf numFmtId="0" fontId="25" fillId="0" borderId="2" xfId="0" applyFont="1" applyBorder="1" applyAlignment="1" applyProtection="1">
      <alignment horizontal="left" vertical="center" indent="1"/>
      <protection locked="0"/>
    </xf>
    <xf numFmtId="3" fontId="25" fillId="0" borderId="18" xfId="0" applyNumberFormat="1" applyFont="1" applyBorder="1" applyAlignment="1" applyProtection="1">
      <alignment horizontal="right" vertical="center" indent="1"/>
      <protection locked="0"/>
    </xf>
    <xf numFmtId="0" fontId="25" fillId="0" borderId="6" xfId="0" applyFont="1" applyBorder="1" applyAlignment="1" applyProtection="1">
      <alignment horizontal="left" vertical="center" indent="1"/>
      <protection locked="0"/>
    </xf>
    <xf numFmtId="0" fontId="16" fillId="0" borderId="13" xfId="3" applyFont="1" applyFill="1" applyBorder="1" applyAlignment="1" applyProtection="1">
      <alignment horizontal="center" vertical="center" wrapText="1"/>
    </xf>
    <xf numFmtId="0" fontId="16" fillId="0" borderId="14" xfId="3" applyFont="1" applyFill="1" applyBorder="1" applyAlignment="1" applyProtection="1">
      <alignment horizontal="center" vertical="center" wrapText="1"/>
    </xf>
    <xf numFmtId="0" fontId="6" fillId="0" borderId="14" xfId="4" applyFont="1" applyFill="1" applyBorder="1" applyAlignment="1" applyProtection="1">
      <alignment horizontal="left" vertical="center" indent="1"/>
    </xf>
    <xf numFmtId="0" fontId="9" fillId="0" borderId="0" xfId="3" applyFill="1"/>
    <xf numFmtId="0" fontId="6" fillId="0" borderId="19" xfId="3" applyFont="1" applyFill="1" applyBorder="1" applyAlignment="1" applyProtection="1">
      <alignment horizontal="center" vertical="center" wrapText="1"/>
    </xf>
    <xf numFmtId="0" fontId="18" fillId="0" borderId="0" xfId="3" applyFont="1" applyFill="1"/>
    <xf numFmtId="0" fontId="20" fillId="0" borderId="0" xfId="3" applyFont="1" applyFill="1"/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 wrapText="1"/>
    </xf>
    <xf numFmtId="166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4" fillId="0" borderId="0" xfId="0" applyNumberFormat="1" applyFont="1" applyFill="1" applyAlignment="1" applyProtection="1">
      <alignment horizontal="right" wrapText="1"/>
    </xf>
    <xf numFmtId="166" fontId="6" fillId="0" borderId="19" xfId="0" applyNumberFormat="1" applyFont="1" applyFill="1" applyBorder="1" applyAlignment="1" applyProtection="1">
      <alignment horizontal="center" vertical="center" wrapText="1"/>
    </xf>
    <xf numFmtId="166" fontId="16" fillId="0" borderId="20" xfId="0" applyNumberFormat="1" applyFont="1" applyFill="1" applyBorder="1" applyAlignment="1" applyProtection="1">
      <alignment horizontal="center" vertical="center" wrapText="1"/>
    </xf>
    <xf numFmtId="166" fontId="16" fillId="0" borderId="21" xfId="0" applyNumberFormat="1" applyFont="1" applyFill="1" applyBorder="1" applyAlignment="1" applyProtection="1">
      <alignment horizontal="center" vertical="center" wrapText="1"/>
    </xf>
    <xf numFmtId="166" fontId="16" fillId="0" borderId="22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18" fillId="0" borderId="18" xfId="0" applyNumberFormat="1" applyFont="1" applyFill="1" applyBorder="1" applyAlignment="1" applyProtection="1">
      <alignment vertical="center" wrapText="1"/>
    </xf>
    <xf numFmtId="166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23" xfId="0" applyNumberFormat="1" applyFont="1" applyFill="1" applyBorder="1" applyAlignment="1" applyProtection="1">
      <alignment vertical="center" wrapText="1"/>
    </xf>
    <xf numFmtId="166" fontId="16" fillId="0" borderId="14" xfId="0" applyNumberFormat="1" applyFont="1" applyFill="1" applyBorder="1" applyAlignment="1" applyProtection="1">
      <alignment vertical="center" wrapText="1"/>
    </xf>
    <xf numFmtId="166" fontId="16" fillId="0" borderId="19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Alignment="1">
      <alignment vertical="center" wrapText="1"/>
    </xf>
    <xf numFmtId="166" fontId="15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5" fillId="0" borderId="2" xfId="0" applyNumberFormat="1" applyFont="1" applyFill="1" applyBorder="1" applyAlignment="1" applyProtection="1">
      <alignment vertical="center" wrapText="1"/>
      <protection locked="0"/>
    </xf>
    <xf numFmtId="166" fontId="15" fillId="0" borderId="18" xfId="0" applyNumberFormat="1" applyFont="1" applyFill="1" applyBorder="1" applyAlignment="1" applyProtection="1">
      <alignment vertical="center" wrapText="1"/>
    </xf>
    <xf numFmtId="166" fontId="15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5" fillId="0" borderId="6" xfId="0" applyNumberFormat="1" applyFont="1" applyFill="1" applyBorder="1" applyAlignment="1" applyProtection="1">
      <alignment vertical="center" wrapText="1"/>
      <protection locked="0"/>
    </xf>
    <xf numFmtId="166" fontId="15" fillId="0" borderId="23" xfId="0" applyNumberFormat="1" applyFont="1" applyFill="1" applyBorder="1" applyAlignment="1" applyProtection="1">
      <alignment vertical="center" wrapText="1"/>
    </xf>
    <xf numFmtId="166" fontId="6" fillId="0" borderId="19" xfId="0" applyNumberFormat="1" applyFont="1" applyFill="1" applyBorder="1" applyAlignment="1" applyProtection="1">
      <alignment vertical="center" wrapText="1"/>
    </xf>
    <xf numFmtId="0" fontId="5" fillId="0" borderId="0" xfId="0" applyFont="1" applyFill="1" applyAlignment="1">
      <alignment horizontal="center" vertical="center" wrapText="1"/>
    </xf>
    <xf numFmtId="166" fontId="25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25" fillId="0" borderId="18" xfId="0" applyNumberFormat="1" applyFont="1" applyFill="1" applyBorder="1" applyAlignment="1" applyProtection="1">
      <alignment horizontal="right" vertical="center" indent="1"/>
      <protection locked="0"/>
    </xf>
    <xf numFmtId="3" fontId="25" fillId="0" borderId="23" xfId="0" applyNumberFormat="1" applyFont="1" applyFill="1" applyBorder="1" applyAlignment="1" applyProtection="1">
      <alignment horizontal="right" vertical="center" indent="1"/>
      <protection locked="0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26" fillId="0" borderId="15" xfId="4" applyFont="1" applyFill="1" applyBorder="1" applyAlignment="1" applyProtection="1">
      <alignment horizontal="center" vertical="center" wrapText="1"/>
    </xf>
    <xf numFmtId="0" fontId="26" fillId="0" borderId="16" xfId="4" applyFont="1" applyFill="1" applyBorder="1" applyAlignment="1" applyProtection="1">
      <alignment horizontal="center" vertical="center"/>
    </xf>
    <xf numFmtId="0" fontId="26" fillId="0" borderId="26" xfId="4" applyFont="1" applyFill="1" applyBorder="1" applyAlignment="1" applyProtection="1">
      <alignment horizontal="center" vertical="center"/>
    </xf>
    <xf numFmtId="0" fontId="9" fillId="0" borderId="0" xfId="4" applyFill="1" applyProtection="1"/>
    <xf numFmtId="0" fontId="18" fillId="0" borderId="13" xfId="4" applyFont="1" applyFill="1" applyBorder="1" applyAlignment="1" applyProtection="1">
      <alignment horizontal="left" vertical="center" indent="1"/>
    </xf>
    <xf numFmtId="0" fontId="9" fillId="0" borderId="0" xfId="4" applyFill="1" applyAlignment="1" applyProtection="1">
      <alignment vertical="center"/>
    </xf>
    <xf numFmtId="0" fontId="18" fillId="0" borderId="7" xfId="4" applyFont="1" applyFill="1" applyBorder="1" applyAlignment="1" applyProtection="1">
      <alignment horizontal="left" vertical="center" indent="1"/>
    </xf>
    <xf numFmtId="166" fontId="18" fillId="0" borderId="1" xfId="4" applyNumberFormat="1" applyFont="1" applyFill="1" applyBorder="1" applyAlignment="1" applyProtection="1">
      <alignment vertical="center"/>
      <protection locked="0"/>
    </xf>
    <xf numFmtId="166" fontId="18" fillId="0" borderId="27" xfId="4" applyNumberFormat="1" applyFont="1" applyFill="1" applyBorder="1" applyAlignment="1" applyProtection="1">
      <alignment vertical="center"/>
    </xf>
    <xf numFmtId="0" fontId="18" fillId="0" borderId="8" xfId="4" applyFont="1" applyFill="1" applyBorder="1" applyAlignment="1" applyProtection="1">
      <alignment horizontal="left" vertical="center" indent="1"/>
    </xf>
    <xf numFmtId="166" fontId="18" fillId="0" borderId="2" xfId="4" applyNumberFormat="1" applyFont="1" applyFill="1" applyBorder="1" applyAlignment="1" applyProtection="1">
      <alignment vertical="center"/>
      <protection locked="0"/>
    </xf>
    <xf numFmtId="166" fontId="18" fillId="0" borderId="18" xfId="4" applyNumberFormat="1" applyFont="1" applyFill="1" applyBorder="1" applyAlignment="1" applyProtection="1">
      <alignment vertical="center"/>
    </xf>
    <xf numFmtId="0" fontId="9" fillId="0" borderId="0" xfId="4" applyFill="1" applyAlignment="1" applyProtection="1">
      <alignment vertical="center"/>
      <protection locked="0"/>
    </xf>
    <xf numFmtId="166" fontId="18" fillId="0" borderId="3" xfId="4" applyNumberFormat="1" applyFont="1" applyFill="1" applyBorder="1" applyAlignment="1" applyProtection="1">
      <alignment vertical="center"/>
      <protection locked="0"/>
    </xf>
    <xf numFmtId="166" fontId="18" fillId="0" borderId="24" xfId="4" applyNumberFormat="1" applyFont="1" applyFill="1" applyBorder="1" applyAlignment="1" applyProtection="1">
      <alignment vertical="center"/>
    </xf>
    <xf numFmtId="166" fontId="16" fillId="0" borderId="14" xfId="4" applyNumberFormat="1" applyFont="1" applyFill="1" applyBorder="1" applyAlignment="1" applyProtection="1">
      <alignment vertical="center"/>
    </xf>
    <xf numFmtId="166" fontId="16" fillId="0" borderId="19" xfId="4" applyNumberFormat="1" applyFont="1" applyFill="1" applyBorder="1" applyAlignment="1" applyProtection="1">
      <alignment vertical="center"/>
    </xf>
    <xf numFmtId="0" fontId="18" fillId="0" borderId="9" xfId="4" applyFont="1" applyFill="1" applyBorder="1" applyAlignment="1" applyProtection="1">
      <alignment horizontal="left" vertical="center" indent="1"/>
    </xf>
    <xf numFmtId="0" fontId="16" fillId="0" borderId="13" xfId="4" applyFont="1" applyFill="1" applyBorder="1" applyAlignment="1" applyProtection="1">
      <alignment horizontal="left" vertical="center" indent="1"/>
    </xf>
    <xf numFmtId="166" fontId="16" fillId="0" borderId="14" xfId="4" applyNumberFormat="1" applyFont="1" applyFill="1" applyBorder="1" applyProtection="1"/>
    <xf numFmtId="166" fontId="16" fillId="0" borderId="19" xfId="4" applyNumberFormat="1" applyFont="1" applyFill="1" applyBorder="1" applyProtection="1"/>
    <xf numFmtId="0" fontId="9" fillId="0" borderId="0" xfId="4" applyFill="1" applyProtection="1">
      <protection locked="0"/>
    </xf>
    <xf numFmtId="0" fontId="12" fillId="0" borderId="0" xfId="4" applyFont="1" applyFill="1" applyProtection="1"/>
    <xf numFmtId="0" fontId="29" fillId="0" borderId="0" xfId="4" applyFont="1" applyFill="1" applyProtection="1">
      <protection locked="0"/>
    </xf>
    <xf numFmtId="0" fontId="19" fillId="0" borderId="0" xfId="4" applyFont="1" applyFill="1" applyProtection="1">
      <protection locked="0"/>
    </xf>
    <xf numFmtId="166" fontId="16" fillId="2" borderId="14" xfId="0" applyNumberFormat="1" applyFont="1" applyFill="1" applyBorder="1" applyAlignment="1" applyProtection="1">
      <alignment vertical="center" wrapText="1"/>
    </xf>
    <xf numFmtId="166" fontId="6" fillId="2" borderId="14" xfId="0" applyNumberFormat="1" applyFont="1" applyFill="1" applyBorder="1" applyAlignment="1" applyProtection="1">
      <alignment vertical="center" wrapText="1"/>
    </xf>
    <xf numFmtId="3" fontId="3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14" xfId="3" applyFont="1" applyFill="1" applyBorder="1" applyAlignment="1" applyProtection="1">
      <alignment horizontal="left" vertical="center" wrapText="1" indent="1"/>
    </xf>
    <xf numFmtId="0" fontId="19" fillId="0" borderId="0" xfId="3" applyFont="1" applyFill="1"/>
    <xf numFmtId="166" fontId="24" fillId="0" borderId="13" xfId="0" applyNumberFormat="1" applyFont="1" applyFill="1" applyBorder="1" applyAlignment="1" applyProtection="1">
      <alignment horizontal="left" vertical="center" wrapText="1" indent="1"/>
    </xf>
    <xf numFmtId="0" fontId="4" fillId="0" borderId="28" xfId="0" applyFont="1" applyFill="1" applyBorder="1" applyAlignment="1" applyProtection="1">
      <alignment horizontal="right"/>
    </xf>
    <xf numFmtId="166" fontId="30" fillId="0" borderId="28" xfId="3" applyNumberFormat="1" applyFont="1" applyFill="1" applyBorder="1" applyAlignment="1" applyProtection="1">
      <alignment horizontal="left" vertical="center"/>
    </xf>
    <xf numFmtId="0" fontId="25" fillId="0" borderId="21" xfId="3" applyFont="1" applyFill="1" applyBorder="1" applyAlignment="1" applyProtection="1">
      <alignment horizontal="left" vertical="center" wrapText="1" indent="1"/>
    </xf>
    <xf numFmtId="0" fontId="18" fillId="0" borderId="2" xfId="3" applyFont="1" applyFill="1" applyBorder="1" applyAlignment="1" applyProtection="1">
      <alignment horizontal="left" indent="6"/>
    </xf>
    <xf numFmtId="0" fontId="18" fillId="0" borderId="2" xfId="3" applyFont="1" applyFill="1" applyBorder="1" applyAlignment="1" applyProtection="1">
      <alignment horizontal="left" vertical="center" wrapText="1" indent="6"/>
    </xf>
    <xf numFmtId="0" fontId="18" fillId="0" borderId="6" xfId="3" applyFont="1" applyFill="1" applyBorder="1" applyAlignment="1" applyProtection="1">
      <alignment horizontal="left" vertical="center" wrapText="1" indent="6"/>
    </xf>
    <xf numFmtId="0" fontId="18" fillId="0" borderId="29" xfId="3" applyFont="1" applyFill="1" applyBorder="1" applyAlignment="1" applyProtection="1">
      <alignment horizontal="left" vertical="center" wrapText="1" indent="6"/>
    </xf>
    <xf numFmtId="0" fontId="12" fillId="0" borderId="0" xfId="3" applyFont="1" applyFill="1" applyBorder="1"/>
    <xf numFmtId="0" fontId="6" fillId="0" borderId="30" xfId="3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horizontal="center" vertical="center" wrapText="1"/>
    </xf>
    <xf numFmtId="166" fontId="6" fillId="0" borderId="13" xfId="0" applyNumberFormat="1" applyFont="1" applyFill="1" applyBorder="1" applyAlignment="1" applyProtection="1">
      <alignment horizontal="center" vertical="center" wrapText="1"/>
    </xf>
    <xf numFmtId="166" fontId="6" fillId="0" borderId="14" xfId="0" applyNumberFormat="1" applyFont="1" applyFill="1" applyBorder="1" applyAlignment="1" applyProtection="1">
      <alignment horizontal="center" vertical="center" wrapText="1"/>
    </xf>
    <xf numFmtId="166" fontId="6" fillId="0" borderId="13" xfId="0" applyNumberFormat="1" applyFont="1" applyFill="1" applyBorder="1" applyAlignment="1" applyProtection="1">
      <alignment horizontal="left" vertical="center" wrapText="1"/>
    </xf>
    <xf numFmtId="166" fontId="6" fillId="0" borderId="14" xfId="0" applyNumberFormat="1" applyFont="1" applyFill="1" applyBorder="1" applyAlignment="1" applyProtection="1">
      <alignment vertical="center" wrapText="1"/>
    </xf>
    <xf numFmtId="0" fontId="16" fillId="0" borderId="13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center" vertical="center" wrapText="1"/>
    </xf>
    <xf numFmtId="0" fontId="16" fillId="0" borderId="19" xfId="0" applyFont="1" applyFill="1" applyBorder="1" applyAlignment="1" applyProtection="1">
      <alignment horizontal="center" vertical="center" wrapText="1"/>
    </xf>
    <xf numFmtId="0" fontId="24" fillId="0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5" fillId="0" borderId="11" xfId="0" applyFont="1" applyBorder="1" applyAlignment="1" applyProtection="1">
      <alignment horizontal="right" vertical="center" indent="1"/>
    </xf>
    <xf numFmtId="0" fontId="25" fillId="0" borderId="8" xfId="0" applyFont="1" applyBorder="1" applyAlignment="1" applyProtection="1">
      <alignment horizontal="right" vertical="center" indent="1"/>
    </xf>
    <xf numFmtId="0" fontId="25" fillId="0" borderId="10" xfId="0" applyFont="1" applyBorder="1" applyAlignment="1" applyProtection="1">
      <alignment horizontal="right" vertical="center" indent="1"/>
    </xf>
    <xf numFmtId="166" fontId="12" fillId="3" borderId="31" xfId="0" applyNumberFormat="1" applyFont="1" applyFill="1" applyBorder="1" applyAlignment="1" applyProtection="1">
      <alignment horizontal="left" vertical="center" wrapText="1" indent="2"/>
    </xf>
    <xf numFmtId="3" fontId="27" fillId="0" borderId="19" xfId="0" applyNumberFormat="1" applyFont="1" applyFill="1" applyBorder="1" applyAlignment="1" applyProtection="1">
      <alignment horizontal="right" vertical="center" indent="1"/>
    </xf>
    <xf numFmtId="166" fontId="2" fillId="0" borderId="0" xfId="0" applyNumberFormat="1" applyFont="1" applyFill="1" applyAlignment="1" applyProtection="1">
      <alignment horizontal="left" vertical="center" wrapText="1"/>
    </xf>
    <xf numFmtId="166" fontId="2" fillId="0" borderId="0" xfId="0" applyNumberFormat="1" applyFont="1" applyFill="1" applyAlignment="1" applyProtection="1">
      <alignment vertical="center" wrapText="1"/>
    </xf>
    <xf numFmtId="166" fontId="15" fillId="0" borderId="0" xfId="0" applyNumberFormat="1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right"/>
    </xf>
    <xf numFmtId="0" fontId="6" fillId="0" borderId="16" xfId="0" applyFont="1" applyFill="1" applyBorder="1" applyAlignment="1" applyProtection="1">
      <alignment horizontal="center" vertical="center" wrapText="1"/>
    </xf>
    <xf numFmtId="0" fontId="6" fillId="0" borderId="26" xfId="0" applyFont="1" applyFill="1" applyBorder="1" applyAlignment="1" applyProtection="1">
      <alignment horizontal="center" vertical="center" wrapText="1"/>
    </xf>
    <xf numFmtId="0" fontId="6" fillId="0" borderId="32" xfId="0" applyFont="1" applyFill="1" applyBorder="1" applyAlignment="1" applyProtection="1">
      <alignment horizontal="center" vertical="center" wrapText="1"/>
    </xf>
    <xf numFmtId="0" fontId="6" fillId="0" borderId="33" xfId="0" applyFont="1" applyFill="1" applyBorder="1" applyAlignment="1" applyProtection="1">
      <alignment horizontal="center" vertical="center" wrapText="1"/>
    </xf>
    <xf numFmtId="166" fontId="6" fillId="0" borderId="34" xfId="0" applyNumberFormat="1" applyFont="1" applyFill="1" applyBorder="1" applyAlignment="1" applyProtection="1">
      <alignment horizontal="center" vertical="center" wrapText="1"/>
    </xf>
    <xf numFmtId="0" fontId="24" fillId="0" borderId="14" xfId="0" applyFont="1" applyFill="1" applyBorder="1" applyAlignment="1" applyProtection="1">
      <alignment horizontal="left" vertical="center" wrapText="1" indent="1"/>
    </xf>
    <xf numFmtId="0" fontId="23" fillId="0" borderId="13" xfId="0" applyFont="1" applyBorder="1" applyAlignment="1" applyProtection="1">
      <alignment horizontal="center" vertical="center" wrapText="1"/>
    </xf>
    <xf numFmtId="0" fontId="31" fillId="0" borderId="35" xfId="0" applyFont="1" applyBorder="1" applyAlignment="1" applyProtection="1">
      <alignment horizontal="left" wrapText="1" indent="1"/>
    </xf>
    <xf numFmtId="0" fontId="18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16" fillId="0" borderId="36" xfId="0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3" fillId="0" borderId="13" xfId="0" applyFont="1" applyFill="1" applyBorder="1" applyAlignment="1" applyProtection="1">
      <alignment horizontal="left" vertical="center"/>
    </xf>
    <xf numFmtId="0" fontId="3" fillId="0" borderId="35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166" fontId="16" fillId="0" borderId="30" xfId="3" applyNumberFormat="1" applyFont="1" applyFill="1" applyBorder="1" applyAlignment="1" applyProtection="1">
      <alignment horizontal="right" vertical="center" wrapText="1" indent="1"/>
    </xf>
    <xf numFmtId="166" fontId="18" fillId="0" borderId="38" xfId="3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9" xfId="3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4" xfId="3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8" xfId="3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4" xfId="3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2" xfId="4" applyFont="1" applyFill="1" applyBorder="1" applyAlignment="1" applyProtection="1">
      <alignment horizontal="left" vertical="center" indent="1"/>
    </xf>
    <xf numFmtId="0" fontId="18" fillId="0" borderId="3" xfId="4" applyFont="1" applyFill="1" applyBorder="1" applyAlignment="1" applyProtection="1">
      <alignment horizontal="left" vertical="center" wrapText="1" indent="1"/>
    </xf>
    <xf numFmtId="0" fontId="18" fillId="0" borderId="2" xfId="4" applyFont="1" applyFill="1" applyBorder="1" applyAlignment="1" applyProtection="1">
      <alignment horizontal="left" vertical="center" wrapText="1" indent="1"/>
    </xf>
    <xf numFmtId="0" fontId="18" fillId="0" borderId="3" xfId="4" applyFont="1" applyFill="1" applyBorder="1" applyAlignment="1" applyProtection="1">
      <alignment horizontal="left" vertical="center" indent="1"/>
    </xf>
    <xf numFmtId="0" fontId="6" fillId="0" borderId="14" xfId="4" applyFont="1" applyFill="1" applyBorder="1" applyAlignment="1" applyProtection="1">
      <alignment horizontal="left" indent="1"/>
    </xf>
    <xf numFmtId="166" fontId="25" fillId="0" borderId="39" xfId="3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4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22" fillId="0" borderId="6" xfId="0" applyFont="1" applyBorder="1" applyAlignment="1" applyProtection="1">
      <alignment horizontal="left" vertical="center" wrapText="1" indent="1"/>
    </xf>
    <xf numFmtId="0" fontId="23" fillId="0" borderId="20" xfId="0" applyFont="1" applyBorder="1" applyAlignment="1" applyProtection="1">
      <alignment horizontal="left" vertical="center" wrapText="1" indent="1"/>
    </xf>
    <xf numFmtId="166" fontId="24" fillId="0" borderId="19" xfId="3" applyNumberFormat="1" applyFont="1" applyFill="1" applyBorder="1" applyAlignment="1" applyProtection="1">
      <alignment horizontal="right" vertical="center" wrapText="1" indent="1"/>
    </xf>
    <xf numFmtId="166" fontId="5" fillId="0" borderId="0" xfId="3" applyNumberFormat="1" applyFont="1" applyFill="1" applyBorder="1" applyAlignment="1" applyProtection="1">
      <alignment horizontal="right" vertical="center" wrapText="1" indent="1"/>
    </xf>
    <xf numFmtId="0" fontId="4" fillId="0" borderId="28" xfId="0" applyFont="1" applyFill="1" applyBorder="1" applyAlignment="1" applyProtection="1">
      <alignment horizontal="right" vertical="center"/>
    </xf>
    <xf numFmtId="166" fontId="1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9" xfId="0" applyNumberFormat="1" applyFont="1" applyFill="1" applyBorder="1" applyAlignment="1" applyProtection="1">
      <alignment horizontal="right" vertical="center" wrapText="1" indent="1"/>
    </xf>
    <xf numFmtId="166" fontId="25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5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4" fillId="0" borderId="0" xfId="0" applyNumberFormat="1" applyFont="1" applyFill="1" applyAlignment="1" applyProtection="1">
      <alignment horizontal="right" vertical="center"/>
    </xf>
    <xf numFmtId="166" fontId="6" fillId="0" borderId="13" xfId="0" applyNumberFormat="1" applyFont="1" applyFill="1" applyBorder="1" applyAlignment="1" applyProtection="1">
      <alignment horizontal="centerContinuous" vertical="center" wrapText="1"/>
    </xf>
    <xf numFmtId="166" fontId="6" fillId="0" borderId="14" xfId="0" applyNumberFormat="1" applyFont="1" applyFill="1" applyBorder="1" applyAlignment="1" applyProtection="1">
      <alignment horizontal="centerContinuous" vertical="center" wrapText="1"/>
    </xf>
    <xf numFmtId="166" fontId="6" fillId="0" borderId="19" xfId="0" applyNumberFormat="1" applyFont="1" applyFill="1" applyBorder="1" applyAlignment="1" applyProtection="1">
      <alignment horizontal="centerContinuous" vertical="center" wrapText="1"/>
    </xf>
    <xf numFmtId="166" fontId="3" fillId="0" borderId="0" xfId="0" applyNumberFormat="1" applyFont="1" applyFill="1" applyAlignment="1" applyProtection="1">
      <alignment horizontal="center" vertical="center" wrapText="1"/>
    </xf>
    <xf numFmtId="166" fontId="24" fillId="0" borderId="31" xfId="0" applyNumberFormat="1" applyFont="1" applyFill="1" applyBorder="1" applyAlignment="1" applyProtection="1">
      <alignment horizontal="center" vertical="center" wrapText="1"/>
    </xf>
    <xf numFmtId="166" fontId="24" fillId="0" borderId="13" xfId="0" applyNumberFormat="1" applyFont="1" applyFill="1" applyBorder="1" applyAlignment="1" applyProtection="1">
      <alignment horizontal="center" vertical="center" wrapText="1"/>
    </xf>
    <xf numFmtId="166" fontId="24" fillId="0" borderId="14" xfId="0" applyNumberFormat="1" applyFont="1" applyFill="1" applyBorder="1" applyAlignment="1" applyProtection="1">
      <alignment horizontal="center" vertical="center" wrapText="1"/>
    </xf>
    <xf numFmtId="166" fontId="24" fillId="0" borderId="19" xfId="0" applyNumberFormat="1" applyFont="1" applyFill="1" applyBorder="1" applyAlignment="1" applyProtection="1">
      <alignment horizontal="center" vertical="center" wrapText="1"/>
    </xf>
    <xf numFmtId="166" fontId="24" fillId="0" borderId="0" xfId="0" applyNumberFormat="1" applyFont="1" applyFill="1" applyAlignment="1" applyProtection="1">
      <alignment horizontal="center" vertical="center" wrapText="1"/>
    </xf>
    <xf numFmtId="166" fontId="0" fillId="0" borderId="41" xfId="0" applyNumberForma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42" xfId="0" applyNumberFormat="1" applyFill="1" applyBorder="1" applyAlignment="1" applyProtection="1">
      <alignment horizontal="left" vertical="center" wrapText="1" indent="1"/>
    </xf>
    <xf numFmtId="166" fontId="18" fillId="0" borderId="8" xfId="0" applyNumberFormat="1" applyFont="1" applyFill="1" applyBorder="1" applyAlignment="1" applyProtection="1">
      <alignment horizontal="left" vertical="center" wrapText="1" indent="1"/>
    </xf>
    <xf numFmtId="166" fontId="18" fillId="0" borderId="43" xfId="0" applyNumberFormat="1" applyFont="1" applyFill="1" applyBorder="1" applyAlignment="1" applyProtection="1">
      <alignment horizontal="left" vertical="center" wrapText="1" indent="1"/>
    </xf>
    <xf numFmtId="166" fontId="27" fillId="0" borderId="31" xfId="0" applyNumberFormat="1" applyFont="1" applyFill="1" applyBorder="1" applyAlignment="1" applyProtection="1">
      <alignment horizontal="left" vertical="center" wrapText="1" indent="1"/>
    </xf>
    <xf numFmtId="166" fontId="25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1"/>
    </xf>
    <xf numFmtId="166" fontId="28" fillId="0" borderId="2" xfId="0" applyNumberFormat="1" applyFont="1" applyFill="1" applyBorder="1" applyAlignment="1" applyProtection="1">
      <alignment horizontal="right" vertical="center" wrapText="1" indent="1"/>
    </xf>
    <xf numFmtId="166" fontId="27" fillId="0" borderId="13" xfId="0" applyNumberFormat="1" applyFont="1" applyFill="1" applyBorder="1" applyAlignment="1" applyProtection="1">
      <alignment horizontal="left" vertical="center" wrapText="1" indent="1"/>
    </xf>
    <xf numFmtId="166" fontId="27" fillId="0" borderId="30" xfId="0" applyNumberFormat="1" applyFont="1" applyFill="1" applyBorder="1" applyAlignment="1" applyProtection="1">
      <alignment horizontal="right" vertical="center" wrapText="1" indent="1"/>
    </xf>
    <xf numFmtId="166" fontId="24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2"/>
    </xf>
    <xf numFmtId="166" fontId="25" fillId="0" borderId="2" xfId="0" applyNumberFormat="1" applyFont="1" applyFill="1" applyBorder="1" applyAlignment="1" applyProtection="1">
      <alignment horizontal="left" vertical="center" wrapText="1" indent="2"/>
    </xf>
    <xf numFmtId="166" fontId="28" fillId="0" borderId="2" xfId="0" applyNumberFormat="1" applyFont="1" applyFill="1" applyBorder="1" applyAlignment="1" applyProtection="1">
      <alignment horizontal="lef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2"/>
    </xf>
    <xf numFmtId="166" fontId="18" fillId="0" borderId="10" xfId="0" applyNumberFormat="1" applyFont="1" applyFill="1" applyBorder="1" applyAlignment="1" applyProtection="1">
      <alignment horizontal="left" vertical="center" wrapText="1" indent="2"/>
    </xf>
    <xf numFmtId="166" fontId="28" fillId="0" borderId="3" xfId="0" applyNumberFormat="1" applyFont="1" applyFill="1" applyBorder="1" applyAlignment="1" applyProtection="1">
      <alignment horizontal="right" vertical="center" wrapText="1" indent="1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166" fontId="18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0" xfId="0" applyNumberFormat="1" applyFont="1" applyFill="1" applyBorder="1" applyAlignment="1" applyProtection="1">
      <alignment horizontal="right" vertical="center" wrapText="1" indent="1"/>
    </xf>
    <xf numFmtId="166" fontId="16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166" fontId="16" fillId="0" borderId="30" xfId="0" applyNumberFormat="1" applyFont="1" applyFill="1" applyBorder="1" applyAlignment="1" applyProtection="1">
      <alignment horizontal="right" vertical="center" wrapText="1" indent="1"/>
    </xf>
    <xf numFmtId="166" fontId="16" fillId="0" borderId="19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6" fillId="0" borderId="17" xfId="0" applyNumberFormat="1" applyFont="1" applyFill="1" applyBorder="1" applyAlignment="1" applyProtection="1">
      <alignment horizontal="right" vertical="center"/>
    </xf>
    <xf numFmtId="49" fontId="6" fillId="0" borderId="44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 applyProtection="1">
      <alignment vertical="center" wrapText="1"/>
    </xf>
    <xf numFmtId="0" fontId="5" fillId="0" borderId="45" xfId="3" applyFont="1" applyFill="1" applyBorder="1" applyAlignment="1" applyProtection="1">
      <alignment horizontal="center" vertical="center" wrapText="1"/>
    </xf>
    <xf numFmtId="0" fontId="5" fillId="0" borderId="45" xfId="3" applyFont="1" applyFill="1" applyBorder="1" applyAlignment="1" applyProtection="1">
      <alignment vertical="center" wrapText="1"/>
    </xf>
    <xf numFmtId="166" fontId="5" fillId="0" borderId="45" xfId="3" applyNumberFormat="1" applyFont="1" applyFill="1" applyBorder="1" applyAlignment="1" applyProtection="1">
      <alignment horizontal="right" vertical="center" wrapText="1" indent="1"/>
    </xf>
    <xf numFmtId="0" fontId="18" fillId="0" borderId="45" xfId="3" applyFont="1" applyFill="1" applyBorder="1" applyAlignment="1" applyProtection="1">
      <alignment horizontal="right" vertical="center" wrapText="1" indent="1"/>
      <protection locked="0"/>
    </xf>
    <xf numFmtId="166" fontId="25" fillId="0" borderId="45" xfId="3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0" xfId="0" applyFont="1" applyAlignment="1">
      <alignment horizontal="center" wrapText="1"/>
    </xf>
    <xf numFmtId="0" fontId="27" fillId="0" borderId="15" xfId="0" applyFont="1" applyBorder="1" applyAlignment="1" applyProtection="1">
      <alignment horizontal="center" vertical="center" wrapText="1"/>
    </xf>
    <xf numFmtId="0" fontId="27" fillId="0" borderId="16" xfId="0" applyFont="1" applyBorder="1" applyAlignment="1" applyProtection="1">
      <alignment horizontal="center" vertical="center"/>
    </xf>
    <xf numFmtId="0" fontId="27" fillId="0" borderId="26" xfId="0" applyFont="1" applyBorder="1" applyAlignment="1" applyProtection="1">
      <alignment horizontal="center" vertical="center" wrapText="1"/>
    </xf>
    <xf numFmtId="0" fontId="21" fillId="0" borderId="21" xfId="0" applyFont="1" applyBorder="1" applyAlignment="1" applyProtection="1">
      <alignment horizontal="left" vertical="center" wrapText="1" indent="1"/>
    </xf>
    <xf numFmtId="0" fontId="9" fillId="0" borderId="0" xfId="3" applyFont="1" applyFill="1" applyProtection="1"/>
    <xf numFmtId="0" fontId="9" fillId="0" borderId="0" xfId="3" applyFont="1" applyFill="1" applyAlignment="1" applyProtection="1">
      <alignment horizontal="right" vertical="center" indent="1"/>
    </xf>
    <xf numFmtId="0" fontId="9" fillId="0" borderId="0" xfId="3" applyFont="1" applyFill="1"/>
    <xf numFmtId="0" fontId="9" fillId="0" borderId="0" xfId="3" applyFont="1" applyFill="1" applyAlignment="1">
      <alignment horizontal="right" vertical="center" indent="1"/>
    </xf>
    <xf numFmtId="0" fontId="13" fillId="0" borderId="0" xfId="0" applyFont="1" applyFill="1" applyAlignment="1" applyProtection="1">
      <alignment horizontal="left" vertical="center" wrapText="1"/>
    </xf>
    <xf numFmtId="0" fontId="13" fillId="0" borderId="0" xfId="0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horizontal="right" vertical="center" wrapText="1" indent="1"/>
    </xf>
    <xf numFmtId="166" fontId="0" fillId="0" borderId="46" xfId="0" applyNumberFormat="1" applyFill="1" applyBorder="1" applyAlignment="1" applyProtection="1">
      <alignment horizontal="left" vertical="center" wrapText="1" indent="1"/>
    </xf>
    <xf numFmtId="166" fontId="18" fillId="0" borderId="7" xfId="0" applyNumberFormat="1" applyFont="1" applyFill="1" applyBorder="1" applyAlignment="1" applyProtection="1">
      <alignment horizontal="left" vertical="center" wrapText="1" indent="1"/>
    </xf>
    <xf numFmtId="166" fontId="18" fillId="0" borderId="47" xfId="0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16" xfId="3" applyNumberFormat="1" applyFont="1" applyFill="1" applyBorder="1" applyAlignment="1" applyProtection="1">
      <alignment horizontal="right" vertical="center" wrapText="1" indent="1"/>
    </xf>
    <xf numFmtId="166" fontId="16" fillId="0" borderId="14" xfId="3" applyNumberFormat="1" applyFont="1" applyFill="1" applyBorder="1" applyAlignment="1" applyProtection="1">
      <alignment horizontal="right" vertical="center" wrapText="1" indent="1"/>
    </xf>
    <xf numFmtId="166" fontId="18" fillId="0" borderId="2" xfId="3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" xfId="3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3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" xfId="3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6" xfId="3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3" applyNumberFormat="1" applyFont="1" applyFill="1" applyBorder="1" applyAlignment="1" applyProtection="1">
      <alignment horizontal="right" vertical="center" wrapText="1" indent="1"/>
    </xf>
    <xf numFmtId="0" fontId="6" fillId="0" borderId="35" xfId="3" applyFont="1" applyFill="1" applyBorder="1" applyAlignment="1" applyProtection="1">
      <alignment horizontal="center" vertical="center" wrapText="1"/>
    </xf>
    <xf numFmtId="0" fontId="6" fillId="0" borderId="48" xfId="0" applyFont="1" applyFill="1" applyBorder="1" applyAlignment="1" applyProtection="1">
      <alignment horizontal="center" vertical="center" wrapText="1"/>
    </xf>
    <xf numFmtId="0" fontId="6" fillId="0" borderId="36" xfId="0" applyFont="1" applyFill="1" applyBorder="1" applyAlignment="1" applyProtection="1">
      <alignment horizontal="center" vertical="center" wrapText="1"/>
    </xf>
    <xf numFmtId="0" fontId="16" fillId="0" borderId="15" xfId="3" applyFont="1" applyFill="1" applyBorder="1" applyAlignment="1" applyProtection="1">
      <alignment horizontal="center" vertical="center" wrapText="1"/>
    </xf>
    <xf numFmtId="0" fontId="16" fillId="0" borderId="16" xfId="3" applyFont="1" applyFill="1" applyBorder="1" applyAlignment="1" applyProtection="1">
      <alignment horizontal="center" vertical="center" wrapText="1"/>
    </xf>
    <xf numFmtId="0" fontId="18" fillId="0" borderId="3" xfId="3" applyFont="1" applyFill="1" applyBorder="1" applyAlignment="1" applyProtection="1">
      <alignment horizontal="left" vertical="center" wrapText="1" indent="6"/>
    </xf>
    <xf numFmtId="0" fontId="9" fillId="0" borderId="0" xfId="3" applyFill="1" applyProtection="1"/>
    <xf numFmtId="0" fontId="18" fillId="0" borderId="0" xfId="3" applyFont="1" applyFill="1" applyProtection="1"/>
    <xf numFmtId="0" fontId="12" fillId="0" borderId="0" xfId="3" applyFont="1" applyFill="1" applyProtection="1"/>
    <xf numFmtId="0" fontId="22" fillId="0" borderId="3" xfId="0" applyFont="1" applyBorder="1" applyAlignment="1" applyProtection="1">
      <alignment horizontal="left" wrapText="1" indent="1"/>
    </xf>
    <xf numFmtId="0" fontId="22" fillId="0" borderId="2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wrapText="1"/>
    </xf>
    <xf numFmtId="0" fontId="22" fillId="0" borderId="9" xfId="0" applyFont="1" applyBorder="1" applyAlignment="1" applyProtection="1">
      <alignment wrapText="1"/>
    </xf>
    <xf numFmtId="0" fontId="22" fillId="0" borderId="8" xfId="0" applyFont="1" applyBorder="1" applyAlignment="1" applyProtection="1">
      <alignment wrapText="1"/>
    </xf>
    <xf numFmtId="0" fontId="22" fillId="0" borderId="10" xfId="0" applyFont="1" applyBorder="1" applyAlignment="1" applyProtection="1">
      <alignment wrapText="1"/>
    </xf>
    <xf numFmtId="0" fontId="23" fillId="0" borderId="14" xfId="0" applyFont="1" applyBorder="1" applyAlignment="1" applyProtection="1">
      <alignment wrapText="1"/>
    </xf>
    <xf numFmtId="0" fontId="23" fillId="0" borderId="21" xfId="0" applyFont="1" applyBorder="1" applyAlignment="1" applyProtection="1">
      <alignment wrapText="1"/>
    </xf>
    <xf numFmtId="0" fontId="9" fillId="0" borderId="0" xfId="3" applyFill="1" applyAlignment="1" applyProtection="1"/>
    <xf numFmtId="0" fontId="20" fillId="0" borderId="0" xfId="3" applyFont="1" applyFill="1" applyProtection="1"/>
    <xf numFmtId="0" fontId="19" fillId="0" borderId="0" xfId="3" applyFont="1" applyFill="1" applyProtection="1"/>
    <xf numFmtId="166" fontId="2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8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5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8" fillId="0" borderId="9" xfId="3" applyNumberFormat="1" applyFont="1" applyFill="1" applyBorder="1" applyAlignment="1" applyProtection="1">
      <alignment horizontal="center" vertical="center" wrapText="1"/>
    </xf>
    <xf numFmtId="49" fontId="18" fillId="0" borderId="8" xfId="3" applyNumberFormat="1" applyFont="1" applyFill="1" applyBorder="1" applyAlignment="1" applyProtection="1">
      <alignment horizontal="center" vertical="center" wrapText="1"/>
    </xf>
    <xf numFmtId="49" fontId="18" fillId="0" borderId="10" xfId="3" applyNumberFormat="1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wrapText="1"/>
    </xf>
    <xf numFmtId="0" fontId="22" fillId="0" borderId="9" xfId="0" applyFont="1" applyBorder="1" applyAlignment="1" applyProtection="1">
      <alignment horizontal="center" wrapText="1"/>
    </xf>
    <xf numFmtId="0" fontId="22" fillId="0" borderId="8" xfId="0" applyFont="1" applyBorder="1" applyAlignment="1" applyProtection="1">
      <alignment horizontal="center" wrapText="1"/>
    </xf>
    <xf numFmtId="0" fontId="22" fillId="0" borderId="10" xfId="0" applyFont="1" applyBorder="1" applyAlignment="1" applyProtection="1">
      <alignment horizontal="center" wrapText="1"/>
    </xf>
    <xf numFmtId="0" fontId="23" fillId="0" borderId="20" xfId="0" applyFont="1" applyBorder="1" applyAlignment="1" applyProtection="1">
      <alignment horizontal="center" wrapText="1"/>
    </xf>
    <xf numFmtId="49" fontId="18" fillId="0" borderId="11" xfId="3" applyNumberFormat="1" applyFont="1" applyFill="1" applyBorder="1" applyAlignment="1" applyProtection="1">
      <alignment horizontal="center" vertical="center" wrapText="1"/>
    </xf>
    <xf numFmtId="49" fontId="18" fillId="0" borderId="7" xfId="3" applyNumberFormat="1" applyFont="1" applyFill="1" applyBorder="1" applyAlignment="1" applyProtection="1">
      <alignment horizontal="center" vertical="center" wrapText="1"/>
    </xf>
    <xf numFmtId="49" fontId="18" fillId="0" borderId="12" xfId="3" applyNumberFormat="1" applyFont="1" applyFill="1" applyBorder="1" applyAlignment="1" applyProtection="1">
      <alignment horizontal="center" vertical="center" wrapText="1"/>
    </xf>
    <xf numFmtId="0" fontId="23" fillId="0" borderId="20" xfId="0" applyFont="1" applyBorder="1" applyAlignment="1" applyProtection="1">
      <alignment horizontal="center" vertical="center" wrapText="1"/>
    </xf>
    <xf numFmtId="166" fontId="24" fillId="0" borderId="30" xfId="3" applyNumberFormat="1" applyFont="1" applyFill="1" applyBorder="1" applyAlignment="1" applyProtection="1">
      <alignment horizontal="right" vertical="center" wrapText="1" indent="1"/>
    </xf>
    <xf numFmtId="166" fontId="18" fillId="0" borderId="39" xfId="3" applyNumberFormat="1" applyFont="1" applyFill="1" applyBorder="1" applyAlignment="1" applyProtection="1">
      <alignment horizontal="right" vertical="center" wrapText="1" indent="1"/>
    </xf>
    <xf numFmtId="166" fontId="18" fillId="0" borderId="3" xfId="3" applyNumberFormat="1" applyFont="1" applyFill="1" applyBorder="1" applyAlignment="1" applyProtection="1">
      <alignment horizontal="right" vertical="center" wrapText="1" indent="1"/>
    </xf>
    <xf numFmtId="0" fontId="16" fillId="0" borderId="30" xfId="3" applyFont="1" applyFill="1" applyBorder="1" applyAlignment="1" applyProtection="1">
      <alignment horizontal="center" vertical="center" wrapText="1"/>
    </xf>
    <xf numFmtId="0" fontId="6" fillId="0" borderId="49" xfId="0" applyFont="1" applyFill="1" applyBorder="1" applyAlignment="1" applyProtection="1">
      <alignment horizontal="center" vertical="center" wrapText="1"/>
    </xf>
    <xf numFmtId="49" fontId="25" fillId="0" borderId="11" xfId="0" applyNumberFormat="1" applyFont="1" applyFill="1" applyBorder="1" applyAlignment="1" applyProtection="1">
      <alignment horizontal="center" vertical="center" wrapText="1"/>
    </xf>
    <xf numFmtId="49" fontId="25" fillId="0" borderId="8" xfId="0" applyNumberFormat="1" applyFont="1" applyFill="1" applyBorder="1" applyAlignment="1" applyProtection="1">
      <alignment horizontal="center" vertical="center" wrapText="1"/>
    </xf>
    <xf numFmtId="49" fontId="25" fillId="0" borderId="9" xfId="0" applyNumberFormat="1" applyFont="1" applyFill="1" applyBorder="1" applyAlignment="1" applyProtection="1">
      <alignment horizontal="center" vertical="center" wrapText="1"/>
    </xf>
    <xf numFmtId="0" fontId="25" fillId="0" borderId="3" xfId="3" applyFont="1" applyFill="1" applyBorder="1" applyAlignment="1" applyProtection="1">
      <alignment horizontal="left" vertical="center" wrapText="1" indent="1"/>
    </xf>
    <xf numFmtId="0" fontId="25" fillId="0" borderId="2" xfId="3" applyFont="1" applyFill="1" applyBorder="1" applyAlignment="1" applyProtection="1">
      <alignment horizontal="left" vertical="center" wrapText="1" indent="1"/>
    </xf>
    <xf numFmtId="0" fontId="5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 wrapText="1"/>
    </xf>
    <xf numFmtId="166" fontId="16" fillId="0" borderId="19" xfId="3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" xfId="3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Border="1" applyAlignment="1" applyProtection="1">
      <alignment vertical="center" wrapText="1"/>
    </xf>
    <xf numFmtId="0" fontId="23" fillId="0" borderId="20" xfId="0" applyFont="1" applyBorder="1" applyAlignment="1" applyProtection="1">
      <alignment vertical="center" wrapText="1"/>
    </xf>
    <xf numFmtId="166" fontId="16" fillId="0" borderId="14" xfId="3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30" xfId="3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4" applyFont="1" applyFill="1" applyBorder="1" applyAlignment="1" applyProtection="1">
      <alignment horizontal="left" vertical="center" wrapText="1" indent="1"/>
    </xf>
    <xf numFmtId="0" fontId="22" fillId="0" borderId="2" xfId="0" quotePrefix="1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vertical="center" wrapText="1"/>
    </xf>
    <xf numFmtId="0" fontId="16" fillId="0" borderId="20" xfId="3" applyFont="1" applyFill="1" applyBorder="1" applyAlignment="1" applyProtection="1">
      <alignment horizontal="left" vertical="center" wrapText="1" indent="1"/>
    </xf>
    <xf numFmtId="0" fontId="16" fillId="0" borderId="21" xfId="3" applyFont="1" applyFill="1" applyBorder="1" applyAlignment="1" applyProtection="1">
      <alignment vertical="center" wrapText="1"/>
    </xf>
    <xf numFmtId="0" fontId="18" fillId="0" borderId="29" xfId="3" applyFont="1" applyFill="1" applyBorder="1" applyAlignment="1" applyProtection="1">
      <alignment horizontal="left" vertical="center" wrapText="1" indent="7"/>
    </xf>
    <xf numFmtId="0" fontId="16" fillId="0" borderId="13" xfId="3" applyFont="1" applyFill="1" applyBorder="1" applyAlignment="1" applyProtection="1">
      <alignment horizontal="left" vertical="center" wrapText="1"/>
    </xf>
    <xf numFmtId="166" fontId="28" fillId="0" borderId="1" xfId="0" applyNumberFormat="1" applyFont="1" applyFill="1" applyBorder="1" applyAlignment="1" applyProtection="1">
      <alignment horizontal="right" vertical="center" wrapText="1" indent="1"/>
    </xf>
    <xf numFmtId="49" fontId="24" fillId="0" borderId="13" xfId="3" applyNumberFormat="1" applyFont="1" applyFill="1" applyBorder="1" applyAlignment="1" applyProtection="1">
      <alignment horizontal="center" vertical="center" wrapText="1"/>
    </xf>
    <xf numFmtId="166" fontId="16" fillId="0" borderId="50" xfId="3" applyNumberFormat="1" applyFont="1" applyFill="1" applyBorder="1" applyAlignment="1" applyProtection="1">
      <alignment horizontal="right" vertical="center" wrapText="1" indent="1"/>
    </xf>
    <xf numFmtId="166" fontId="18" fillId="0" borderId="51" xfId="3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2" xfId="3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44" xfId="3" applyNumberFormat="1" applyFont="1" applyFill="1" applyBorder="1" applyAlignment="1" applyProtection="1">
      <alignment horizontal="right" vertical="center" wrapText="1" indent="1"/>
    </xf>
    <xf numFmtId="166" fontId="23" fillId="0" borderId="30" xfId="0" applyNumberFormat="1" applyFont="1" applyBorder="1" applyAlignment="1" applyProtection="1">
      <alignment horizontal="right" vertical="center" wrapText="1" indent="1"/>
    </xf>
    <xf numFmtId="166" fontId="23" fillId="0" borderId="30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30" xfId="0" quotePrefix="1" applyNumberFormat="1" applyFont="1" applyBorder="1" applyAlignment="1" applyProtection="1">
      <alignment horizontal="right" vertical="center" wrapText="1" indent="1"/>
    </xf>
    <xf numFmtId="166" fontId="18" fillId="0" borderId="4" xfId="3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9" xfId="3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1" xfId="3" applyNumberFormat="1" applyFont="1" applyFill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14" xfId="0" quotePrefix="1" applyNumberFormat="1" applyFont="1" applyBorder="1" applyAlignment="1" applyProtection="1">
      <alignment horizontal="right" vertical="center" wrapText="1" indent="1"/>
    </xf>
    <xf numFmtId="0" fontId="16" fillId="0" borderId="50" xfId="3" applyFont="1" applyFill="1" applyBorder="1" applyAlignment="1" applyProtection="1">
      <alignment horizontal="center" vertical="center" wrapText="1"/>
    </xf>
    <xf numFmtId="0" fontId="24" fillId="0" borderId="21" xfId="3" applyFont="1" applyFill="1" applyBorder="1" applyAlignment="1" applyProtection="1">
      <alignment vertical="center" wrapText="1"/>
    </xf>
    <xf numFmtId="166" fontId="24" fillId="0" borderId="21" xfId="3" applyNumberFormat="1" applyFont="1" applyFill="1" applyBorder="1" applyAlignment="1" applyProtection="1">
      <alignment horizontal="right" vertical="center" wrapText="1" indent="1"/>
    </xf>
    <xf numFmtId="166" fontId="24" fillId="0" borderId="44" xfId="3" applyNumberFormat="1" applyFont="1" applyFill="1" applyBorder="1" applyAlignment="1" applyProtection="1">
      <alignment horizontal="right" vertical="center" wrapText="1" indent="1"/>
    </xf>
    <xf numFmtId="0" fontId="18" fillId="0" borderId="45" xfId="3" applyFont="1" applyFill="1" applyBorder="1" applyAlignment="1" applyProtection="1">
      <alignment horizontal="right" vertical="center" wrapText="1" indent="1"/>
    </xf>
    <xf numFmtId="166" fontId="25" fillId="0" borderId="45" xfId="3" applyNumberFormat="1" applyFont="1" applyFill="1" applyBorder="1" applyAlignment="1" applyProtection="1">
      <alignment horizontal="right" vertical="center" wrapText="1" indent="1"/>
    </xf>
    <xf numFmtId="0" fontId="12" fillId="0" borderId="0" xfId="3" applyFont="1" applyFill="1" applyBorder="1" applyProtection="1"/>
    <xf numFmtId="166" fontId="24" fillId="0" borderId="14" xfId="3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0" xfId="3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6" fontId="21" fillId="0" borderId="30" xfId="0" quotePrefix="1" applyNumberFormat="1" applyFont="1" applyBorder="1" applyAlignment="1" applyProtection="1">
      <alignment horizontal="right" vertical="center" wrapText="1" indent="1"/>
      <protection locked="0"/>
    </xf>
    <xf numFmtId="0" fontId="24" fillId="0" borderId="21" xfId="3" applyFont="1" applyFill="1" applyBorder="1" applyAlignment="1" applyProtection="1">
      <alignment horizontal="left" vertical="center" wrapText="1" indent="1"/>
    </xf>
    <xf numFmtId="166" fontId="22" fillId="0" borderId="14" xfId="0" quotePrefix="1" applyNumberFormat="1" applyFont="1" applyBorder="1" applyAlignment="1" applyProtection="1">
      <alignment horizontal="right" vertical="center" wrapText="1" indent="1"/>
    </xf>
    <xf numFmtId="0" fontId="18" fillId="0" borderId="1" xfId="4" applyFont="1" applyFill="1" applyBorder="1" applyAlignment="1" applyProtection="1">
      <alignment horizontal="left" vertical="center" indent="1"/>
    </xf>
    <xf numFmtId="0" fontId="22" fillId="0" borderId="0" xfId="0" applyFont="1" applyAlignment="1" applyProtection="1">
      <alignment horizontal="right" vertical="top"/>
    </xf>
    <xf numFmtId="0" fontId="37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left"/>
    </xf>
    <xf numFmtId="49" fontId="34" fillId="0" borderId="0" xfId="0" applyNumberFormat="1" applyFont="1"/>
    <xf numFmtId="0" fontId="33" fillId="0" borderId="0" xfId="0" applyFont="1" applyAlignment="1">
      <alignment horizontal="left"/>
    </xf>
    <xf numFmtId="0" fontId="36" fillId="0" borderId="0" xfId="0" applyFont="1"/>
    <xf numFmtId="0" fontId="33" fillId="0" borderId="0" xfId="0" applyFont="1" applyAlignment="1"/>
    <xf numFmtId="0" fontId="38" fillId="0" borderId="0" xfId="0" applyFont="1"/>
    <xf numFmtId="0" fontId="39" fillId="0" borderId="0" xfId="0" applyFont="1"/>
    <xf numFmtId="0" fontId="4" fillId="0" borderId="0" xfId="0" applyFont="1" applyFill="1" applyBorder="1" applyAlignment="1" applyProtection="1">
      <alignment horizontal="right" vertical="center"/>
    </xf>
    <xf numFmtId="0" fontId="6" fillId="0" borderId="57" xfId="3" applyFont="1" applyFill="1" applyBorder="1" applyAlignment="1" applyProtection="1">
      <alignment horizontal="center" vertical="center" wrapText="1"/>
    </xf>
    <xf numFmtId="0" fontId="6" fillId="0" borderId="29" xfId="3" applyFont="1" applyFill="1" applyBorder="1" applyAlignment="1" applyProtection="1">
      <alignment horizontal="center" vertical="center" wrapText="1"/>
    </xf>
    <xf numFmtId="0" fontId="16" fillId="0" borderId="25" xfId="3" applyFont="1" applyFill="1" applyBorder="1" applyAlignment="1" applyProtection="1">
      <alignment horizontal="center" vertical="center" wrapText="1"/>
    </xf>
    <xf numFmtId="166" fontId="24" fillId="0" borderId="35" xfId="0" applyNumberFormat="1" applyFont="1" applyBorder="1" applyAlignment="1">
      <alignment horizontal="center" vertical="center" wrapText="1"/>
    </xf>
    <xf numFmtId="166" fontId="25" fillId="0" borderId="39" xfId="3" applyNumberFormat="1" applyFont="1" applyFill="1" applyBorder="1" applyAlignment="1" applyProtection="1">
      <alignment horizontal="right" vertical="center" wrapText="1" indent="1"/>
    </xf>
    <xf numFmtId="0" fontId="42" fillId="0" borderId="2" xfId="0" applyFont="1" applyBorder="1" applyAlignment="1" applyProtection="1">
      <alignment horizontal="left" wrapText="1" indent="1"/>
    </xf>
    <xf numFmtId="166" fontId="25" fillId="0" borderId="38" xfId="3" applyNumberFormat="1" applyFont="1" applyFill="1" applyBorder="1" applyAlignment="1" applyProtection="1">
      <alignment horizontal="right" vertical="center" wrapText="1" indent="1"/>
    </xf>
    <xf numFmtId="0" fontId="6" fillId="0" borderId="25" xfId="3" applyFont="1" applyFill="1" applyBorder="1" applyAlignment="1" applyProtection="1">
      <alignment horizontal="center" vertical="center" wrapText="1"/>
    </xf>
    <xf numFmtId="166" fontId="24" fillId="0" borderId="19" xfId="0" applyNumberFormat="1" applyFont="1" applyBorder="1" applyAlignment="1">
      <alignment horizontal="center" vertical="center" wrapText="1"/>
    </xf>
    <xf numFmtId="166" fontId="18" fillId="0" borderId="51" xfId="3" applyNumberFormat="1" applyFont="1" applyFill="1" applyBorder="1" applyAlignment="1" applyProtection="1">
      <alignment horizontal="right" vertical="center" wrapText="1" indent="1"/>
    </xf>
    <xf numFmtId="166" fontId="18" fillId="0" borderId="38" xfId="3" applyNumberFormat="1" applyFont="1" applyFill="1" applyBorder="1" applyAlignment="1" applyProtection="1">
      <alignment horizontal="right" vertical="center" wrapText="1" indent="1"/>
    </xf>
    <xf numFmtId="166" fontId="18" fillId="0" borderId="34" xfId="3" applyNumberFormat="1" applyFont="1" applyFill="1" applyBorder="1" applyAlignment="1" applyProtection="1">
      <alignment horizontal="right" vertical="center" wrapText="1" indent="1"/>
    </xf>
    <xf numFmtId="166" fontId="18" fillId="0" borderId="52" xfId="3" applyNumberFormat="1" applyFont="1" applyFill="1" applyBorder="1" applyAlignment="1" applyProtection="1">
      <alignment horizontal="right" vertical="center" wrapText="1" indent="1"/>
    </xf>
    <xf numFmtId="166" fontId="18" fillId="0" borderId="58" xfId="3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" xfId="3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9" xfId="3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35" xfId="3" applyNumberFormat="1" applyFont="1" applyFill="1" applyBorder="1" applyAlignment="1" applyProtection="1">
      <alignment horizontal="right" vertical="center" wrapText="1" indent="1"/>
    </xf>
    <xf numFmtId="166" fontId="24" fillId="0" borderId="35" xfId="3" applyNumberFormat="1" applyFont="1" applyFill="1" applyBorder="1" applyAlignment="1" applyProtection="1">
      <alignment horizontal="right" vertical="center" wrapText="1" indent="1"/>
    </xf>
    <xf numFmtId="166" fontId="23" fillId="0" borderId="35" xfId="0" applyNumberFormat="1" applyFont="1" applyBorder="1" applyAlignment="1" applyProtection="1">
      <alignment horizontal="right" vertical="center" wrapText="1" indent="1"/>
    </xf>
    <xf numFmtId="166" fontId="23" fillId="0" borderId="35" xfId="0" applyNumberFormat="1" applyFont="1" applyBorder="1" applyAlignment="1" applyProtection="1">
      <alignment horizontal="right" vertical="center" wrapText="1" indent="1"/>
      <protection locked="0"/>
    </xf>
    <xf numFmtId="166" fontId="18" fillId="0" borderId="19" xfId="3" applyNumberFormat="1" applyFont="1" applyFill="1" applyBorder="1" applyAlignment="1" applyProtection="1">
      <alignment horizontal="right" vertical="center" wrapText="1" indent="1"/>
    </xf>
    <xf numFmtId="166" fontId="21" fillId="0" borderId="35" xfId="0" quotePrefix="1" applyNumberFormat="1" applyFont="1" applyBorder="1" applyAlignment="1" applyProtection="1">
      <alignment horizontal="right" vertical="center" wrapText="1" indent="1"/>
    </xf>
    <xf numFmtId="166" fontId="16" fillId="0" borderId="55" xfId="3" applyNumberFormat="1" applyFont="1" applyFill="1" applyBorder="1" applyAlignment="1" applyProtection="1">
      <alignment horizontal="right" vertical="center" wrapText="1" indent="1"/>
    </xf>
    <xf numFmtId="166" fontId="6" fillId="0" borderId="35" xfId="0" applyNumberFormat="1" applyFont="1" applyFill="1" applyBorder="1" applyAlignment="1" applyProtection="1">
      <alignment horizontal="centerContinuous" vertical="center" wrapText="1"/>
    </xf>
    <xf numFmtId="166" fontId="6" fillId="0" borderId="45" xfId="0" applyNumberFormat="1" applyFont="1" applyFill="1" applyBorder="1" applyAlignment="1" applyProtection="1">
      <alignment horizontal="centerContinuous" vertical="center" wrapText="1"/>
    </xf>
    <xf numFmtId="166" fontId="6" fillId="0" borderId="50" xfId="0" applyNumberFormat="1" applyFont="1" applyFill="1" applyBorder="1" applyAlignment="1" applyProtection="1">
      <alignment horizontal="centerContinuous" vertical="center" wrapText="1"/>
    </xf>
    <xf numFmtId="166" fontId="6" fillId="0" borderId="35" xfId="0" applyNumberFormat="1" applyFont="1" applyFill="1" applyBorder="1" applyAlignment="1" applyProtection="1">
      <alignment horizontal="center" vertical="center" wrapText="1"/>
    </xf>
    <xf numFmtId="166" fontId="6" fillId="0" borderId="30" xfId="0" applyNumberFormat="1" applyFont="1" applyFill="1" applyBorder="1" applyAlignment="1" applyProtection="1">
      <alignment horizontal="center" vertical="center" wrapText="1"/>
    </xf>
    <xf numFmtId="166" fontId="24" fillId="0" borderId="35" xfId="0" applyNumberFormat="1" applyFont="1" applyFill="1" applyBorder="1" applyAlignment="1" applyProtection="1">
      <alignment horizontal="center" vertical="center" wrapText="1"/>
    </xf>
    <xf numFmtId="166" fontId="18" fillId="0" borderId="3" xfId="0" applyNumberFormat="1" applyFont="1" applyFill="1" applyBorder="1" applyAlignment="1" applyProtection="1">
      <alignment horizontal="right" vertical="center" wrapText="1" indent="1"/>
    </xf>
    <xf numFmtId="166" fontId="18" fillId="0" borderId="39" xfId="0" applyNumberFormat="1" applyFont="1" applyFill="1" applyBorder="1" applyAlignment="1" applyProtection="1">
      <alignment horizontal="right" vertical="center" wrapText="1" indent="1"/>
    </xf>
    <xf numFmtId="166" fontId="18" fillId="0" borderId="6" xfId="0" applyNumberFormat="1" applyFont="1" applyFill="1" applyBorder="1" applyAlignment="1" applyProtection="1">
      <alignment horizontal="right" vertical="center" wrapText="1" indent="1"/>
    </xf>
    <xf numFmtId="166" fontId="13" fillId="0" borderId="46" xfId="0" applyNumberFormat="1" applyFont="1" applyFill="1" applyBorder="1" applyAlignment="1" applyProtection="1">
      <alignment horizontal="left" vertical="center" wrapText="1" indent="1"/>
    </xf>
    <xf numFmtId="166" fontId="25" fillId="0" borderId="60" xfId="0" applyNumberFormat="1" applyFont="1" applyFill="1" applyBorder="1" applyAlignment="1" applyProtection="1">
      <alignment horizontal="right" vertical="center" wrapText="1" indent="1"/>
    </xf>
    <xf numFmtId="166" fontId="13" fillId="0" borderId="42" xfId="0" applyNumberFormat="1" applyFont="1" applyFill="1" applyBorder="1" applyAlignment="1" applyProtection="1">
      <alignment horizontal="left" vertical="center" wrapText="1" indent="1"/>
    </xf>
    <xf numFmtId="166" fontId="25" fillId="0" borderId="2" xfId="0" applyNumberFormat="1" applyFont="1" applyFill="1" applyBorder="1" applyAlignment="1" applyProtection="1">
      <alignment horizontal="right" vertical="center" wrapText="1" indent="1"/>
    </xf>
    <xf numFmtId="166" fontId="25" fillId="0" borderId="38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</xf>
    <xf numFmtId="166" fontId="24" fillId="0" borderId="35" xfId="0" applyNumberFormat="1" applyFont="1" applyFill="1" applyBorder="1" applyAlignment="1" applyProtection="1">
      <alignment horizontal="right" vertical="center" wrapText="1" indent="1"/>
    </xf>
    <xf numFmtId="166" fontId="27" fillId="0" borderId="14" xfId="0" applyNumberFormat="1" applyFont="1" applyFill="1" applyBorder="1" applyAlignment="1" applyProtection="1">
      <alignment horizontal="right" vertical="center" wrapText="1" indent="1"/>
    </xf>
    <xf numFmtId="166" fontId="18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7" xfId="0" applyNumberFormat="1" applyFont="1" applyFill="1" applyBorder="1" applyAlignment="1" applyProtection="1">
      <alignment horizontal="right" vertical="center" wrapText="1" indent="1"/>
    </xf>
    <xf numFmtId="166" fontId="18" fillId="0" borderId="38" xfId="0" applyNumberFormat="1" applyFont="1" applyFill="1" applyBorder="1" applyAlignment="1" applyProtection="1">
      <alignment horizontal="right" vertical="center" wrapText="1" indent="1"/>
    </xf>
    <xf numFmtId="166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0" xfId="0" applyNumberFormat="1" applyFont="1" applyFill="1" applyBorder="1" applyAlignment="1" applyProtection="1">
      <alignment horizontal="right" vertical="center" wrapText="1" indent="1"/>
    </xf>
    <xf numFmtId="166" fontId="25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9" xfId="0" applyNumberFormat="1" applyFont="1" applyFill="1" applyBorder="1" applyAlignment="1" applyProtection="1">
      <alignment horizontal="right" vertical="center" wrapText="1" indent="1"/>
    </xf>
    <xf numFmtId="166" fontId="18" fillId="0" borderId="1" xfId="0" applyNumberFormat="1" applyFont="1" applyFill="1" applyBorder="1" applyAlignment="1" applyProtection="1">
      <alignment vertical="center" wrapText="1"/>
      <protection locked="0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18" fillId="0" borderId="27" xfId="0" applyNumberFormat="1" applyFont="1" applyFill="1" applyBorder="1" applyAlignment="1" applyProtection="1">
      <alignment vertical="center" wrapText="1"/>
    </xf>
    <xf numFmtId="3" fontId="3" fillId="0" borderId="30" xfId="0" applyNumberFormat="1" applyFont="1" applyFill="1" applyBorder="1" applyAlignment="1" applyProtection="1">
      <alignment horizontal="right" vertical="center" wrapText="1" indent="1"/>
    </xf>
    <xf numFmtId="3" fontId="3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7" xfId="3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7" xfId="3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" xfId="3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4" xfId="3" applyNumberFormat="1" applyFont="1" applyFill="1" applyBorder="1" applyAlignment="1" applyProtection="1">
      <alignment horizontal="right" vertical="center" wrapText="1" indent="1"/>
    </xf>
    <xf numFmtId="166" fontId="25" fillId="0" borderId="59" xfId="3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8" xfId="3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37" xfId="0" applyFont="1" applyFill="1" applyBorder="1" applyAlignment="1" applyProtection="1">
      <alignment horizontal="center" vertical="center" wrapText="1"/>
    </xf>
    <xf numFmtId="0" fontId="4" fillId="0" borderId="50" xfId="0" applyFont="1" applyFill="1" applyBorder="1" applyAlignment="1" applyProtection="1">
      <alignment horizontal="right"/>
    </xf>
    <xf numFmtId="49" fontId="6" fillId="0" borderId="31" xfId="0" applyNumberFormat="1" applyFont="1" applyFill="1" applyBorder="1" applyAlignment="1" applyProtection="1">
      <alignment horizontal="right" vertical="center" indent="1"/>
    </xf>
    <xf numFmtId="0" fontId="6" fillId="0" borderId="31" xfId="0" applyFont="1" applyFill="1" applyBorder="1" applyAlignment="1" applyProtection="1">
      <alignment horizontal="center" vertical="center" wrapText="1"/>
    </xf>
    <xf numFmtId="0" fontId="6" fillId="0" borderId="31" xfId="0" quotePrefix="1" applyFont="1" applyFill="1" applyBorder="1" applyAlignment="1" applyProtection="1">
      <alignment horizontal="right" vertical="center" indent="1"/>
    </xf>
    <xf numFmtId="0" fontId="46" fillId="0" borderId="0" xfId="0" applyFont="1" applyAlignment="1" applyProtection="1">
      <alignment horizontal="right" vertical="top"/>
      <protection locked="0"/>
    </xf>
    <xf numFmtId="0" fontId="6" fillId="0" borderId="13" xfId="0" applyFont="1" applyFill="1" applyBorder="1" applyAlignment="1" applyProtection="1">
      <alignment horizontal="center" vertical="center" wrapText="1"/>
    </xf>
    <xf numFmtId="49" fontId="6" fillId="0" borderId="30" xfId="0" applyNumberFormat="1" applyFont="1" applyFill="1" applyBorder="1" applyAlignment="1" applyProtection="1">
      <alignment horizontal="right" vertical="center" indent="1"/>
    </xf>
    <xf numFmtId="166" fontId="18" fillId="0" borderId="51" xfId="0" applyNumberFormat="1" applyFont="1" applyFill="1" applyBorder="1" applyAlignment="1" applyProtection="1">
      <alignment horizontal="right" vertical="center" wrapText="1" indent="1"/>
    </xf>
    <xf numFmtId="166" fontId="18" fillId="0" borderId="34" xfId="0" applyNumberFormat="1" applyFont="1" applyFill="1" applyBorder="1" applyAlignment="1" applyProtection="1">
      <alignment horizontal="right" vertical="center" wrapText="1" indent="1"/>
    </xf>
    <xf numFmtId="166" fontId="2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2" xfId="0" applyNumberFormat="1" applyFont="1" applyFill="1" applyBorder="1" applyAlignment="1" applyProtection="1">
      <alignment horizontal="right" vertical="center" wrapText="1" indent="1"/>
    </xf>
    <xf numFmtId="166" fontId="16" fillId="0" borderId="14" xfId="0" applyNumberFormat="1" applyFont="1" applyFill="1" applyBorder="1" applyAlignment="1" applyProtection="1">
      <alignment horizontal="right" vertical="center" wrapText="1" indent="1"/>
    </xf>
    <xf numFmtId="166" fontId="18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1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9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8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61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9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0" xfId="0" applyNumberFormat="1" applyFont="1" applyFill="1" applyBorder="1" applyAlignment="1" applyProtection="1">
      <alignment horizontal="right" vertical="center" wrapText="1" indent="1"/>
    </xf>
    <xf numFmtId="166" fontId="24" fillId="0" borderId="17" xfId="0" applyNumberFormat="1" applyFont="1" applyFill="1" applyBorder="1" applyAlignment="1" applyProtection="1">
      <alignment horizontal="right" vertical="center" wrapText="1" indent="1"/>
    </xf>
    <xf numFmtId="166" fontId="25" fillId="0" borderId="57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9" xfId="0" applyNumberFormat="1" applyFont="1" applyFill="1" applyBorder="1" applyAlignment="1" applyProtection="1">
      <alignment horizontal="right" vertical="center" wrapText="1" indent="1"/>
    </xf>
    <xf numFmtId="166" fontId="16" fillId="0" borderId="35" xfId="0" applyNumberFormat="1" applyFont="1" applyFill="1" applyBorder="1" applyAlignment="1" applyProtection="1">
      <alignment horizontal="right" vertical="center" wrapText="1" indent="1"/>
    </xf>
    <xf numFmtId="166" fontId="16" fillId="0" borderId="45" xfId="0" applyNumberFormat="1" applyFont="1" applyFill="1" applyBorder="1" applyAlignment="1" applyProtection="1">
      <alignment horizontal="right" vertical="center" wrapText="1" indent="1"/>
    </xf>
    <xf numFmtId="166" fontId="25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6" fontId="30" fillId="0" borderId="28" xfId="3" applyNumberFormat="1" applyFont="1" applyFill="1" applyBorder="1" applyAlignment="1" applyProtection="1">
      <alignment horizontal="left"/>
    </xf>
    <xf numFmtId="0" fontId="6" fillId="0" borderId="15" xfId="3" applyFont="1" applyFill="1" applyBorder="1" applyAlignment="1" applyProtection="1">
      <alignment horizontal="center" vertical="center" wrapText="1"/>
    </xf>
    <xf numFmtId="0" fontId="6" fillId="0" borderId="20" xfId="3" applyFont="1" applyFill="1" applyBorder="1" applyAlignment="1" applyProtection="1">
      <alignment horizontal="center" vertical="center" wrapText="1"/>
    </xf>
    <xf numFmtId="0" fontId="6" fillId="0" borderId="16" xfId="3" applyFont="1" applyFill="1" applyBorder="1" applyAlignment="1" applyProtection="1">
      <alignment horizontal="center" vertical="center" wrapText="1"/>
    </xf>
    <xf numFmtId="0" fontId="6" fillId="0" borderId="21" xfId="3" applyFont="1" applyFill="1" applyBorder="1" applyAlignment="1" applyProtection="1">
      <alignment horizontal="center" vertical="center" wrapText="1"/>
    </xf>
    <xf numFmtId="0" fontId="6" fillId="0" borderId="56" xfId="3" applyFont="1" applyFill="1" applyBorder="1" applyAlignment="1" applyProtection="1">
      <alignment horizontal="center" vertical="center" wrapText="1"/>
    </xf>
    <xf numFmtId="0" fontId="6" fillId="0" borderId="4" xfId="3" applyFont="1" applyFill="1" applyBorder="1" applyAlignment="1" applyProtection="1">
      <alignment horizontal="center" vertical="center" wrapText="1"/>
    </xf>
    <xf numFmtId="0" fontId="6" fillId="0" borderId="17" xfId="3" applyFont="1" applyFill="1" applyBorder="1" applyAlignment="1" applyProtection="1">
      <alignment horizontal="center" vertical="center" wrapText="1"/>
    </xf>
    <xf numFmtId="0" fontId="19" fillId="0" borderId="0" xfId="3" applyFont="1" applyFill="1" applyAlignment="1" applyProtection="1">
      <alignment horizontal="center"/>
    </xf>
    <xf numFmtId="166" fontId="30" fillId="0" borderId="28" xfId="3" applyNumberFormat="1" applyFont="1" applyFill="1" applyBorder="1" applyAlignment="1" applyProtection="1">
      <alignment horizontal="left" vertical="center"/>
    </xf>
    <xf numFmtId="166" fontId="5" fillId="0" borderId="0" xfId="3" applyNumberFormat="1" applyFont="1" applyFill="1" applyBorder="1" applyAlignment="1" applyProtection="1">
      <alignment horizontal="center" vertical="center"/>
    </xf>
    <xf numFmtId="166" fontId="14" fillId="0" borderId="0" xfId="0" applyNumberFormat="1" applyFont="1" applyFill="1" applyAlignment="1" applyProtection="1">
      <alignment horizontal="center" textRotation="180" wrapText="1"/>
    </xf>
    <xf numFmtId="166" fontId="26" fillId="0" borderId="53" xfId="0" applyNumberFormat="1" applyFont="1" applyFill="1" applyBorder="1" applyAlignment="1" applyProtection="1">
      <alignment horizontal="center" vertical="center" wrapText="1"/>
    </xf>
    <xf numFmtId="166" fontId="26" fillId="0" borderId="54" xfId="0" applyNumberFormat="1" applyFont="1" applyFill="1" applyBorder="1" applyAlignment="1" applyProtection="1">
      <alignment horizontal="center" vertical="center" wrapText="1"/>
    </xf>
    <xf numFmtId="166" fontId="48" fillId="0" borderId="45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horizontal="left" vertical="center" wrapText="1"/>
    </xf>
    <xf numFmtId="166" fontId="19" fillId="0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left" vertical="center" wrapText="1"/>
    </xf>
    <xf numFmtId="0" fontId="6" fillId="0" borderId="36" xfId="0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 wrapText="1"/>
    </xf>
    <xf numFmtId="0" fontId="6" fillId="0" borderId="30" xfId="0" applyFont="1" applyFill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/>
    </xf>
    <xf numFmtId="0" fontId="0" fillId="0" borderId="0" xfId="0" applyFont="1" applyFill="1" applyAlignment="1" applyProtection="1">
      <alignment horizontal="left" vertical="center" wrapText="1"/>
    </xf>
    <xf numFmtId="0" fontId="13" fillId="0" borderId="0" xfId="0" applyFont="1" applyFill="1" applyAlignment="1" applyProtection="1">
      <alignment horizontal="left" vertical="center" wrapText="1"/>
    </xf>
    <xf numFmtId="0" fontId="6" fillId="0" borderId="55" xfId="0" applyFont="1" applyFill="1" applyBorder="1" applyAlignment="1" applyProtection="1">
      <alignment horizontal="center" vertical="center"/>
    </xf>
    <xf numFmtId="0" fontId="6" fillId="0" borderId="37" xfId="0" applyFont="1" applyFill="1" applyBorder="1" applyAlignment="1" applyProtection="1">
      <alignment horizontal="center" vertical="center"/>
    </xf>
    <xf numFmtId="0" fontId="6" fillId="0" borderId="35" xfId="0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left" vertical="center" wrapText="1"/>
    </xf>
    <xf numFmtId="0" fontId="17" fillId="0" borderId="55" xfId="4" applyFont="1" applyFill="1" applyBorder="1" applyAlignment="1" applyProtection="1">
      <alignment horizontal="left" vertical="center" indent="1"/>
    </xf>
    <xf numFmtId="0" fontId="17" fillId="0" borderId="37" xfId="4" applyFont="1" applyFill="1" applyBorder="1" applyAlignment="1" applyProtection="1">
      <alignment horizontal="left" vertical="center" indent="1"/>
    </xf>
    <xf numFmtId="0" fontId="17" fillId="0" borderId="30" xfId="4" applyFont="1" applyFill="1" applyBorder="1" applyAlignment="1" applyProtection="1">
      <alignment horizontal="left" vertical="center" indent="1"/>
    </xf>
    <xf numFmtId="0" fontId="19" fillId="0" borderId="0" xfId="4" applyFont="1" applyFill="1" applyAlignment="1" applyProtection="1">
      <alignment horizontal="center" wrapText="1"/>
    </xf>
    <xf numFmtId="0" fontId="19" fillId="0" borderId="0" xfId="4" applyFont="1" applyFill="1" applyAlignment="1" applyProtection="1">
      <alignment horizontal="center"/>
    </xf>
    <xf numFmtId="0" fontId="30" fillId="0" borderId="0" xfId="0" applyFont="1" applyAlignment="1" applyProtection="1">
      <alignment horizontal="right"/>
    </xf>
    <xf numFmtId="0" fontId="26" fillId="0" borderId="36" xfId="0" applyFont="1" applyBorder="1" applyAlignment="1" applyProtection="1">
      <alignment horizontal="left" vertical="center" indent="2"/>
    </xf>
    <xf numFmtId="0" fontId="26" fillId="0" borderId="35" xfId="0" applyFont="1" applyBorder="1" applyAlignment="1" applyProtection="1">
      <alignment horizontal="left" vertical="center" indent="2"/>
    </xf>
    <xf numFmtId="0" fontId="19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9" fillId="0" borderId="0" xfId="0" applyFont="1" applyAlignment="1">
      <alignment horizontal="left"/>
    </xf>
  </cellXfs>
  <cellStyles count="5">
    <cellStyle name="Hiperhivatkozás" xfId="1" xr:uid="{506E1F6E-2C8B-4698-8F9E-9BF9C09C3A26}"/>
    <cellStyle name="Már látott hiperhivatkozás" xfId="2" xr:uid="{C06F24FE-9B26-473E-8CDD-1DF260962BFB}"/>
    <cellStyle name="Normál" xfId="0" builtinId="0"/>
    <cellStyle name="Normál_KVRENMUNKA" xfId="3" xr:uid="{FB0F4AD9-40F1-415E-8CD7-DC92511DB690}"/>
    <cellStyle name="Normál_SEGEDLETEK" xfId="4" xr:uid="{5FF3E570-AA8E-4491-A1ED-C3B03C6A5A95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nr.%20RENDMO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SSZEFÜGGÉSEK"/>
      <sheetName val="1.1.sz.mell."/>
      <sheetName val="1.2.sz.mell. "/>
      <sheetName val="2.1.sz.mell  "/>
      <sheetName val="2.2.sz.mell  "/>
      <sheetName val="ELLENŐRZÉS-1.sz.2.a.sz.2.b.sz."/>
      <sheetName val="3.sz.mell."/>
      <sheetName val="4.sz.mell."/>
      <sheetName val="5.1. 1.sz. mell"/>
      <sheetName val="5.2. sz. mell"/>
      <sheetName val="5.2.1. sz. mell "/>
      <sheetName val="5.3. sz. mell"/>
      <sheetName val="5.3.1. sz. mell "/>
      <sheetName val="Munka1"/>
      <sheetName val="Munka2"/>
    </sheetNames>
    <sheetDataSet>
      <sheetData sheetId="0"/>
      <sheetData sheetId="1">
        <row r="3">
          <cell r="C3" t="str">
            <v>2015. évi</v>
          </cell>
        </row>
      </sheetData>
      <sheetData sheetId="2"/>
      <sheetData sheetId="3"/>
      <sheetData sheetId="4"/>
      <sheetData sheetId="5"/>
      <sheetData sheetId="6">
        <row r="3">
          <cell r="D3" t="str">
            <v>Felhasználás 2014. XII. 31.-ig.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9E983-E159-456D-9771-812DE87489CE}">
  <sheetPr>
    <tabColor rgb="FF92D050"/>
  </sheetPr>
  <dimension ref="A1:I165"/>
  <sheetViews>
    <sheetView view="pageLayout" topLeftCell="A134" zoomScaleNormal="130" zoomScaleSheetLayoutView="100" workbookViewId="0">
      <selection activeCell="A165" sqref="A165"/>
    </sheetView>
  </sheetViews>
  <sheetFormatPr defaultRowHeight="15.75" x14ac:dyDescent="0.25"/>
  <cols>
    <col min="1" max="1" width="9.5" style="243" customWidth="1"/>
    <col min="2" max="2" width="59.6640625" style="243" customWidth="1"/>
    <col min="3" max="3" width="17.33203125" style="244" customWidth="1"/>
    <col min="4" max="5" width="17.33203125" style="267" customWidth="1"/>
    <col min="6" max="16384" width="9.33203125" style="267"/>
  </cols>
  <sheetData>
    <row r="1" spans="1:5" ht="15.95" customHeight="1" x14ac:dyDescent="0.25">
      <c r="A1" s="470" t="s">
        <v>8</v>
      </c>
      <c r="B1" s="470"/>
      <c r="C1" s="470"/>
      <c r="D1" s="470"/>
      <c r="E1" s="470"/>
    </row>
    <row r="2" spans="1:5" ht="15.95" customHeight="1" thickBot="1" x14ac:dyDescent="0.3">
      <c r="A2" s="469" t="s">
        <v>118</v>
      </c>
      <c r="B2" s="469"/>
      <c r="C2" s="373"/>
      <c r="E2" s="373" t="s">
        <v>161</v>
      </c>
    </row>
    <row r="3" spans="1:5" x14ac:dyDescent="0.25">
      <c r="A3" s="461" t="s">
        <v>62</v>
      </c>
      <c r="B3" s="463" t="s">
        <v>10</v>
      </c>
      <c r="C3" s="465" t="s">
        <v>547</v>
      </c>
      <c r="D3" s="466"/>
      <c r="E3" s="467"/>
    </row>
    <row r="4" spans="1:5" ht="32.25" thickBot="1" x14ac:dyDescent="0.3">
      <c r="A4" s="462"/>
      <c r="B4" s="464"/>
      <c r="C4" s="374" t="s">
        <v>548</v>
      </c>
      <c r="D4" s="375" t="s">
        <v>549</v>
      </c>
      <c r="E4" s="376" t="s">
        <v>550</v>
      </c>
    </row>
    <row r="5" spans="1:5" s="268" customFormat="1" ht="12" customHeight="1" thickBot="1" x14ac:dyDescent="0.25">
      <c r="A5" s="264" t="s">
        <v>424</v>
      </c>
      <c r="B5" s="265" t="s">
        <v>425</v>
      </c>
      <c r="C5" s="265" t="s">
        <v>426</v>
      </c>
      <c r="D5" s="265" t="s">
        <v>428</v>
      </c>
      <c r="E5" s="377" t="s">
        <v>551</v>
      </c>
    </row>
    <row r="6" spans="1:5" s="269" customFormat="1" ht="12" customHeight="1" thickBot="1" x14ac:dyDescent="0.25">
      <c r="A6" s="20" t="s">
        <v>11</v>
      </c>
      <c r="B6" s="21" t="s">
        <v>182</v>
      </c>
      <c r="C6" s="254">
        <f>+C7+C8+C9+C10+C11+C12</f>
        <v>70013</v>
      </c>
      <c r="D6" s="254">
        <f>+D7+D8+D9+D10+D11+D12</f>
        <v>7140</v>
      </c>
      <c r="E6" s="157">
        <f>+E7+E8+E9+E10+E11+E12</f>
        <v>77153</v>
      </c>
    </row>
    <row r="7" spans="1:5" s="269" customFormat="1" ht="12" customHeight="1" x14ac:dyDescent="0.2">
      <c r="A7" s="15" t="s">
        <v>86</v>
      </c>
      <c r="B7" s="270" t="s">
        <v>183</v>
      </c>
      <c r="C7" s="256">
        <v>19317</v>
      </c>
      <c r="D7" s="256">
        <v>86</v>
      </c>
      <c r="E7" s="300">
        <f>C7+D7</f>
        <v>19403</v>
      </c>
    </row>
    <row r="8" spans="1:5" s="269" customFormat="1" ht="12" customHeight="1" x14ac:dyDescent="0.2">
      <c r="A8" s="14" t="s">
        <v>87</v>
      </c>
      <c r="B8" s="271" t="s">
        <v>184</v>
      </c>
      <c r="C8" s="255">
        <v>25282</v>
      </c>
      <c r="D8" s="255">
        <v>647</v>
      </c>
      <c r="E8" s="300">
        <f t="shared" ref="E8:E62" si="0">C8+D8</f>
        <v>25929</v>
      </c>
    </row>
    <row r="9" spans="1:5" s="269" customFormat="1" ht="12" customHeight="1" x14ac:dyDescent="0.2">
      <c r="A9" s="14" t="s">
        <v>88</v>
      </c>
      <c r="B9" s="271" t="s">
        <v>185</v>
      </c>
      <c r="C9" s="255">
        <v>22893</v>
      </c>
      <c r="D9" s="255">
        <v>4086</v>
      </c>
      <c r="E9" s="300">
        <f t="shared" si="0"/>
        <v>26979</v>
      </c>
    </row>
    <row r="10" spans="1:5" s="269" customFormat="1" ht="12" customHeight="1" x14ac:dyDescent="0.2">
      <c r="A10" s="14" t="s">
        <v>89</v>
      </c>
      <c r="B10" s="271" t="s">
        <v>186</v>
      </c>
      <c r="C10" s="255">
        <v>2521</v>
      </c>
      <c r="D10" s="255">
        <v>135</v>
      </c>
      <c r="E10" s="300">
        <f t="shared" si="0"/>
        <v>2656</v>
      </c>
    </row>
    <row r="11" spans="1:5" s="269" customFormat="1" ht="12" customHeight="1" x14ac:dyDescent="0.2">
      <c r="A11" s="14" t="s">
        <v>115</v>
      </c>
      <c r="B11" s="170" t="s">
        <v>366</v>
      </c>
      <c r="C11" s="255"/>
      <c r="D11" s="255">
        <v>2055</v>
      </c>
      <c r="E11" s="300">
        <f t="shared" si="0"/>
        <v>2055</v>
      </c>
    </row>
    <row r="12" spans="1:5" s="269" customFormat="1" ht="12" customHeight="1" thickBot="1" x14ac:dyDescent="0.25">
      <c r="A12" s="16" t="s">
        <v>90</v>
      </c>
      <c r="B12" s="171" t="s">
        <v>367</v>
      </c>
      <c r="C12" s="255"/>
      <c r="D12" s="255">
        <v>131</v>
      </c>
      <c r="E12" s="300">
        <f t="shared" si="0"/>
        <v>131</v>
      </c>
    </row>
    <row r="13" spans="1:5" s="269" customFormat="1" ht="12" customHeight="1" thickBot="1" x14ac:dyDescent="0.25">
      <c r="A13" s="20" t="s">
        <v>12</v>
      </c>
      <c r="B13" s="169" t="s">
        <v>187</v>
      </c>
      <c r="C13" s="254">
        <f>+C14+C15+C16+C17+C18</f>
        <v>14422</v>
      </c>
      <c r="D13" s="254">
        <f>+D14+D15+D16+D17+D18</f>
        <v>7449</v>
      </c>
      <c r="E13" s="157">
        <f>+E14+E15+E16+E17+E18</f>
        <v>21871</v>
      </c>
    </row>
    <row r="14" spans="1:5" s="269" customFormat="1" ht="12" customHeight="1" x14ac:dyDescent="0.2">
      <c r="A14" s="15" t="s">
        <v>92</v>
      </c>
      <c r="B14" s="270" t="s">
        <v>188</v>
      </c>
      <c r="C14" s="256"/>
      <c r="D14" s="256"/>
      <c r="E14" s="300">
        <f t="shared" si="0"/>
        <v>0</v>
      </c>
    </row>
    <row r="15" spans="1:5" s="269" customFormat="1" ht="12" customHeight="1" x14ac:dyDescent="0.2">
      <c r="A15" s="14" t="s">
        <v>93</v>
      </c>
      <c r="B15" s="271" t="s">
        <v>189</v>
      </c>
      <c r="C15" s="255"/>
      <c r="D15" s="255"/>
      <c r="E15" s="300">
        <f t="shared" si="0"/>
        <v>0</v>
      </c>
    </row>
    <row r="16" spans="1:5" s="269" customFormat="1" ht="12" customHeight="1" x14ac:dyDescent="0.2">
      <c r="A16" s="14" t="s">
        <v>94</v>
      </c>
      <c r="B16" s="271" t="s">
        <v>359</v>
      </c>
      <c r="C16" s="255"/>
      <c r="D16" s="255"/>
      <c r="E16" s="300">
        <f t="shared" si="0"/>
        <v>0</v>
      </c>
    </row>
    <row r="17" spans="1:5" s="269" customFormat="1" ht="12" customHeight="1" x14ac:dyDescent="0.2">
      <c r="A17" s="14" t="s">
        <v>95</v>
      </c>
      <c r="B17" s="271" t="s">
        <v>360</v>
      </c>
      <c r="C17" s="255"/>
      <c r="D17" s="255"/>
      <c r="E17" s="300">
        <f t="shared" si="0"/>
        <v>0</v>
      </c>
    </row>
    <row r="18" spans="1:5" s="269" customFormat="1" ht="12" customHeight="1" x14ac:dyDescent="0.2">
      <c r="A18" s="14" t="s">
        <v>96</v>
      </c>
      <c r="B18" s="271" t="s">
        <v>190</v>
      </c>
      <c r="C18" s="255">
        <v>14422</v>
      </c>
      <c r="D18" s="255">
        <v>7449</v>
      </c>
      <c r="E18" s="300">
        <f t="shared" si="0"/>
        <v>21871</v>
      </c>
    </row>
    <row r="19" spans="1:5" s="269" customFormat="1" ht="12" customHeight="1" thickBot="1" x14ac:dyDescent="0.25">
      <c r="A19" s="16" t="s">
        <v>105</v>
      </c>
      <c r="B19" s="171" t="s">
        <v>191</v>
      </c>
      <c r="C19" s="257"/>
      <c r="D19" s="257"/>
      <c r="E19" s="300">
        <f t="shared" si="0"/>
        <v>0</v>
      </c>
    </row>
    <row r="20" spans="1:5" s="269" customFormat="1" ht="12" customHeight="1" thickBot="1" x14ac:dyDescent="0.25">
      <c r="A20" s="20" t="s">
        <v>13</v>
      </c>
      <c r="B20" s="21" t="s">
        <v>192</v>
      </c>
      <c r="C20" s="254">
        <f>+C21+C22+C23+C24+C25</f>
        <v>0</v>
      </c>
      <c r="D20" s="254">
        <f>+D21+D22+D23+D24+D25</f>
        <v>107</v>
      </c>
      <c r="E20" s="157">
        <f>+E21+E22+E23+E24+E25</f>
        <v>107</v>
      </c>
    </row>
    <row r="21" spans="1:5" s="269" customFormat="1" ht="12" customHeight="1" x14ac:dyDescent="0.2">
      <c r="A21" s="15" t="s">
        <v>75</v>
      </c>
      <c r="B21" s="270" t="s">
        <v>193</v>
      </c>
      <c r="C21" s="256"/>
      <c r="D21" s="256">
        <v>107</v>
      </c>
      <c r="E21" s="300">
        <f t="shared" si="0"/>
        <v>107</v>
      </c>
    </row>
    <row r="22" spans="1:5" s="269" customFormat="1" ht="12" customHeight="1" x14ac:dyDescent="0.2">
      <c r="A22" s="14" t="s">
        <v>76</v>
      </c>
      <c r="B22" s="271" t="s">
        <v>194</v>
      </c>
      <c r="C22" s="255"/>
      <c r="D22" s="255"/>
      <c r="E22" s="300">
        <f t="shared" si="0"/>
        <v>0</v>
      </c>
    </row>
    <row r="23" spans="1:5" s="269" customFormat="1" ht="12" customHeight="1" x14ac:dyDescent="0.2">
      <c r="A23" s="14" t="s">
        <v>77</v>
      </c>
      <c r="B23" s="271" t="s">
        <v>361</v>
      </c>
      <c r="C23" s="255"/>
      <c r="D23" s="255"/>
      <c r="E23" s="300">
        <f t="shared" si="0"/>
        <v>0</v>
      </c>
    </row>
    <row r="24" spans="1:5" s="269" customFormat="1" ht="12" customHeight="1" x14ac:dyDescent="0.2">
      <c r="A24" s="14" t="s">
        <v>78</v>
      </c>
      <c r="B24" s="271" t="s">
        <v>362</v>
      </c>
      <c r="C24" s="255"/>
      <c r="D24" s="255"/>
      <c r="E24" s="300">
        <f t="shared" si="0"/>
        <v>0</v>
      </c>
    </row>
    <row r="25" spans="1:5" s="269" customFormat="1" ht="12" customHeight="1" x14ac:dyDescent="0.2">
      <c r="A25" s="14" t="s">
        <v>127</v>
      </c>
      <c r="B25" s="271" t="s">
        <v>195</v>
      </c>
      <c r="C25" s="255"/>
      <c r="D25" s="255"/>
      <c r="E25" s="300">
        <f t="shared" si="0"/>
        <v>0</v>
      </c>
    </row>
    <row r="26" spans="1:5" s="269" customFormat="1" ht="12" customHeight="1" thickBot="1" x14ac:dyDescent="0.25">
      <c r="A26" s="16" t="s">
        <v>128</v>
      </c>
      <c r="B26" s="272" t="s">
        <v>196</v>
      </c>
      <c r="C26" s="257"/>
      <c r="D26" s="257"/>
      <c r="E26" s="300">
        <f t="shared" si="0"/>
        <v>0</v>
      </c>
    </row>
    <row r="27" spans="1:5" s="269" customFormat="1" ht="12" customHeight="1" thickBot="1" x14ac:dyDescent="0.25">
      <c r="A27" s="20" t="s">
        <v>129</v>
      </c>
      <c r="B27" s="21" t="s">
        <v>552</v>
      </c>
      <c r="C27" s="260">
        <f>+C28+C29+C30+C31+C32+C33+C34</f>
        <v>105300</v>
      </c>
      <c r="D27" s="260">
        <f>+D28+D29+D30+D31+D32+D33+D34</f>
        <v>79907</v>
      </c>
      <c r="E27" s="299">
        <f>+E28+E29+E30+E31+E32+E33+E34</f>
        <v>185207</v>
      </c>
    </row>
    <row r="28" spans="1:5" s="269" customFormat="1" ht="12" customHeight="1" x14ac:dyDescent="0.2">
      <c r="A28" s="15" t="s">
        <v>198</v>
      </c>
      <c r="B28" s="270" t="s">
        <v>553</v>
      </c>
      <c r="C28" s="301">
        <v>3100</v>
      </c>
      <c r="D28" s="301">
        <v>73982</v>
      </c>
      <c r="E28" s="300">
        <f t="shared" si="0"/>
        <v>77082</v>
      </c>
    </row>
    <row r="29" spans="1:5" s="269" customFormat="1" ht="12" customHeight="1" x14ac:dyDescent="0.2">
      <c r="A29" s="14" t="s">
        <v>201</v>
      </c>
      <c r="B29" s="271" t="s">
        <v>554</v>
      </c>
      <c r="C29" s="255"/>
      <c r="D29" s="255"/>
      <c r="E29" s="300">
        <f t="shared" si="0"/>
        <v>0</v>
      </c>
    </row>
    <row r="30" spans="1:5" s="269" customFormat="1" ht="12" customHeight="1" x14ac:dyDescent="0.2">
      <c r="A30" s="14" t="s">
        <v>202</v>
      </c>
      <c r="B30" s="271" t="s">
        <v>555</v>
      </c>
      <c r="C30" s="255">
        <v>95000</v>
      </c>
      <c r="D30" s="255">
        <v>-32</v>
      </c>
      <c r="E30" s="300">
        <f t="shared" si="0"/>
        <v>94968</v>
      </c>
    </row>
    <row r="31" spans="1:5" s="269" customFormat="1" ht="12" customHeight="1" x14ac:dyDescent="0.2">
      <c r="A31" s="14" t="s">
        <v>203</v>
      </c>
      <c r="B31" s="271" t="s">
        <v>556</v>
      </c>
      <c r="C31" s="255"/>
      <c r="D31" s="255"/>
      <c r="E31" s="300">
        <f t="shared" si="0"/>
        <v>0</v>
      </c>
    </row>
    <row r="32" spans="1:5" s="269" customFormat="1" ht="12" customHeight="1" x14ac:dyDescent="0.2">
      <c r="A32" s="14" t="s">
        <v>557</v>
      </c>
      <c r="B32" s="271" t="s">
        <v>206</v>
      </c>
      <c r="C32" s="255">
        <v>7000</v>
      </c>
      <c r="D32" s="255">
        <v>3563</v>
      </c>
      <c r="E32" s="300">
        <f t="shared" si="0"/>
        <v>10563</v>
      </c>
    </row>
    <row r="33" spans="1:5" s="269" customFormat="1" ht="12" customHeight="1" x14ac:dyDescent="0.2">
      <c r="A33" s="14" t="s">
        <v>558</v>
      </c>
      <c r="B33" s="271" t="s">
        <v>207</v>
      </c>
      <c r="C33" s="255">
        <v>150</v>
      </c>
      <c r="D33" s="255">
        <v>353</v>
      </c>
      <c r="E33" s="300">
        <f t="shared" si="0"/>
        <v>503</v>
      </c>
    </row>
    <row r="34" spans="1:5" s="269" customFormat="1" ht="12" customHeight="1" thickBot="1" x14ac:dyDescent="0.25">
      <c r="A34" s="16" t="s">
        <v>559</v>
      </c>
      <c r="B34" s="272" t="s">
        <v>208</v>
      </c>
      <c r="C34" s="257">
        <v>50</v>
      </c>
      <c r="D34" s="257">
        <v>2041</v>
      </c>
      <c r="E34" s="300">
        <f t="shared" si="0"/>
        <v>2091</v>
      </c>
    </row>
    <row r="35" spans="1:5" s="269" customFormat="1" ht="12" customHeight="1" thickBot="1" x14ac:dyDescent="0.25">
      <c r="A35" s="20" t="s">
        <v>15</v>
      </c>
      <c r="B35" s="21" t="s">
        <v>368</v>
      </c>
      <c r="C35" s="254">
        <f>SUM(C36:C46)</f>
        <v>13020</v>
      </c>
      <c r="D35" s="254">
        <f>SUM(D36:D46)</f>
        <v>35507</v>
      </c>
      <c r="E35" s="157">
        <f>SUM(E36:E46)</f>
        <v>48527</v>
      </c>
    </row>
    <row r="36" spans="1:5" s="269" customFormat="1" ht="12" customHeight="1" x14ac:dyDescent="0.2">
      <c r="A36" s="15" t="s">
        <v>79</v>
      </c>
      <c r="B36" s="270" t="s">
        <v>211</v>
      </c>
      <c r="C36" s="256"/>
      <c r="D36" s="256"/>
      <c r="E36" s="300">
        <f t="shared" si="0"/>
        <v>0</v>
      </c>
    </row>
    <row r="37" spans="1:5" s="269" customFormat="1" ht="12" customHeight="1" x14ac:dyDescent="0.2">
      <c r="A37" s="14" t="s">
        <v>80</v>
      </c>
      <c r="B37" s="271" t="s">
        <v>212</v>
      </c>
      <c r="C37" s="255">
        <v>980</v>
      </c>
      <c r="D37" s="255">
        <v>3098</v>
      </c>
      <c r="E37" s="300">
        <f t="shared" si="0"/>
        <v>4078</v>
      </c>
    </row>
    <row r="38" spans="1:5" s="269" customFormat="1" ht="12" customHeight="1" x14ac:dyDescent="0.2">
      <c r="A38" s="14" t="s">
        <v>81</v>
      </c>
      <c r="B38" s="271" t="s">
        <v>213</v>
      </c>
      <c r="C38" s="255"/>
      <c r="D38" s="255">
        <v>981</v>
      </c>
      <c r="E38" s="300">
        <f t="shared" si="0"/>
        <v>981</v>
      </c>
    </row>
    <row r="39" spans="1:5" s="269" customFormat="1" ht="12" customHeight="1" x14ac:dyDescent="0.2">
      <c r="A39" s="14" t="s">
        <v>131</v>
      </c>
      <c r="B39" s="271" t="s">
        <v>214</v>
      </c>
      <c r="C39" s="255"/>
      <c r="D39" s="255">
        <v>19619</v>
      </c>
      <c r="E39" s="300">
        <f t="shared" si="0"/>
        <v>19619</v>
      </c>
    </row>
    <row r="40" spans="1:5" s="269" customFormat="1" ht="12" customHeight="1" x14ac:dyDescent="0.2">
      <c r="A40" s="14" t="s">
        <v>132</v>
      </c>
      <c r="B40" s="271" t="s">
        <v>215</v>
      </c>
      <c r="C40" s="255">
        <v>9543</v>
      </c>
      <c r="D40" s="255">
        <v>-161</v>
      </c>
      <c r="E40" s="300">
        <f t="shared" si="0"/>
        <v>9382</v>
      </c>
    </row>
    <row r="41" spans="1:5" s="269" customFormat="1" ht="12" customHeight="1" x14ac:dyDescent="0.2">
      <c r="A41" s="14" t="s">
        <v>133</v>
      </c>
      <c r="B41" s="271" t="s">
        <v>216</v>
      </c>
      <c r="C41" s="255">
        <v>2497</v>
      </c>
      <c r="D41" s="255">
        <v>5666</v>
      </c>
      <c r="E41" s="300">
        <f t="shared" si="0"/>
        <v>8163</v>
      </c>
    </row>
    <row r="42" spans="1:5" s="269" customFormat="1" ht="12" customHeight="1" x14ac:dyDescent="0.2">
      <c r="A42" s="14" t="s">
        <v>134</v>
      </c>
      <c r="B42" s="271" t="s">
        <v>217</v>
      </c>
      <c r="C42" s="255"/>
      <c r="D42" s="255">
        <v>810</v>
      </c>
      <c r="E42" s="300">
        <f t="shared" si="0"/>
        <v>810</v>
      </c>
    </row>
    <row r="43" spans="1:5" s="269" customFormat="1" ht="12" customHeight="1" x14ac:dyDescent="0.2">
      <c r="A43" s="14" t="s">
        <v>135</v>
      </c>
      <c r="B43" s="271" t="s">
        <v>560</v>
      </c>
      <c r="C43" s="255"/>
      <c r="D43" s="255">
        <v>4317</v>
      </c>
      <c r="E43" s="300">
        <f t="shared" si="0"/>
        <v>4317</v>
      </c>
    </row>
    <row r="44" spans="1:5" s="269" customFormat="1" ht="12" customHeight="1" x14ac:dyDescent="0.2">
      <c r="A44" s="14" t="s">
        <v>209</v>
      </c>
      <c r="B44" s="271" t="s">
        <v>219</v>
      </c>
      <c r="C44" s="258"/>
      <c r="D44" s="258"/>
      <c r="E44" s="300">
        <f t="shared" si="0"/>
        <v>0</v>
      </c>
    </row>
    <row r="45" spans="1:5" s="269" customFormat="1" ht="12" customHeight="1" x14ac:dyDescent="0.2">
      <c r="A45" s="16" t="s">
        <v>210</v>
      </c>
      <c r="B45" s="272" t="s">
        <v>370</v>
      </c>
      <c r="C45" s="259"/>
      <c r="D45" s="259"/>
      <c r="E45" s="300">
        <f t="shared" si="0"/>
        <v>0</v>
      </c>
    </row>
    <row r="46" spans="1:5" s="269" customFormat="1" ht="12" customHeight="1" thickBot="1" x14ac:dyDescent="0.25">
      <c r="A46" s="16" t="s">
        <v>369</v>
      </c>
      <c r="B46" s="171" t="s">
        <v>220</v>
      </c>
      <c r="C46" s="259"/>
      <c r="D46" s="259">
        <v>1177</v>
      </c>
      <c r="E46" s="300">
        <f t="shared" si="0"/>
        <v>1177</v>
      </c>
    </row>
    <row r="47" spans="1:5" s="269" customFormat="1" ht="12" customHeight="1" thickBot="1" x14ac:dyDescent="0.25">
      <c r="A47" s="20" t="s">
        <v>16</v>
      </c>
      <c r="B47" s="21" t="s">
        <v>221</v>
      </c>
      <c r="C47" s="254">
        <f>SUM(C48:C52)</f>
        <v>15000</v>
      </c>
      <c r="D47" s="254">
        <f>SUM(D48:D52)</f>
        <v>-15000</v>
      </c>
      <c r="E47" s="157">
        <f>SUM(E48:E52)</f>
        <v>0</v>
      </c>
    </row>
    <row r="48" spans="1:5" s="269" customFormat="1" ht="12" customHeight="1" x14ac:dyDescent="0.2">
      <c r="A48" s="15" t="s">
        <v>82</v>
      </c>
      <c r="B48" s="270" t="s">
        <v>225</v>
      </c>
      <c r="C48" s="315"/>
      <c r="D48" s="315"/>
      <c r="E48" s="378">
        <f t="shared" si="0"/>
        <v>0</v>
      </c>
    </row>
    <row r="49" spans="1:5" s="269" customFormat="1" ht="12" customHeight="1" x14ac:dyDescent="0.2">
      <c r="A49" s="14" t="s">
        <v>83</v>
      </c>
      <c r="B49" s="271" t="s">
        <v>226</v>
      </c>
      <c r="C49" s="258">
        <v>15000</v>
      </c>
      <c r="D49" s="258">
        <v>-15000</v>
      </c>
      <c r="E49" s="378">
        <f t="shared" si="0"/>
        <v>0</v>
      </c>
    </row>
    <row r="50" spans="1:5" s="269" customFormat="1" ht="12" customHeight="1" x14ac:dyDescent="0.2">
      <c r="A50" s="14" t="s">
        <v>222</v>
      </c>
      <c r="B50" s="271" t="s">
        <v>227</v>
      </c>
      <c r="C50" s="258"/>
      <c r="D50" s="258"/>
      <c r="E50" s="378">
        <f t="shared" si="0"/>
        <v>0</v>
      </c>
    </row>
    <row r="51" spans="1:5" s="269" customFormat="1" ht="12" customHeight="1" x14ac:dyDescent="0.2">
      <c r="A51" s="14" t="s">
        <v>223</v>
      </c>
      <c r="B51" s="271" t="s">
        <v>228</v>
      </c>
      <c r="C51" s="258"/>
      <c r="D51" s="258"/>
      <c r="E51" s="378">
        <f t="shared" si="0"/>
        <v>0</v>
      </c>
    </row>
    <row r="52" spans="1:5" s="269" customFormat="1" ht="12" customHeight="1" thickBot="1" x14ac:dyDescent="0.25">
      <c r="A52" s="16" t="s">
        <v>224</v>
      </c>
      <c r="B52" s="171" t="s">
        <v>229</v>
      </c>
      <c r="C52" s="259"/>
      <c r="D52" s="259"/>
      <c r="E52" s="378">
        <f t="shared" si="0"/>
        <v>0</v>
      </c>
    </row>
    <row r="53" spans="1:5" s="269" customFormat="1" ht="12" customHeight="1" thickBot="1" x14ac:dyDescent="0.25">
      <c r="A53" s="20" t="s">
        <v>136</v>
      </c>
      <c r="B53" s="21" t="s">
        <v>230</v>
      </c>
      <c r="C53" s="254">
        <f>SUM(C54:C56)</f>
        <v>17204</v>
      </c>
      <c r="D53" s="254">
        <f>SUM(D54:D56)</f>
        <v>887</v>
      </c>
      <c r="E53" s="157">
        <f>SUM(E54:E56)</f>
        <v>18091</v>
      </c>
    </row>
    <row r="54" spans="1:5" s="269" customFormat="1" ht="12" customHeight="1" x14ac:dyDescent="0.2">
      <c r="A54" s="15" t="s">
        <v>84</v>
      </c>
      <c r="B54" s="270" t="s">
        <v>231</v>
      </c>
      <c r="C54" s="256"/>
      <c r="D54" s="256"/>
      <c r="E54" s="300">
        <f t="shared" si="0"/>
        <v>0</v>
      </c>
    </row>
    <row r="55" spans="1:5" s="269" customFormat="1" ht="12" customHeight="1" x14ac:dyDescent="0.2">
      <c r="A55" s="14" t="s">
        <v>85</v>
      </c>
      <c r="B55" s="379" t="s">
        <v>561</v>
      </c>
      <c r="C55" s="255">
        <v>17204</v>
      </c>
      <c r="D55" s="255">
        <v>437</v>
      </c>
      <c r="E55" s="300">
        <f t="shared" si="0"/>
        <v>17641</v>
      </c>
    </row>
    <row r="56" spans="1:5" s="269" customFormat="1" ht="12" customHeight="1" x14ac:dyDescent="0.2">
      <c r="A56" s="14" t="s">
        <v>234</v>
      </c>
      <c r="B56" s="271" t="s">
        <v>232</v>
      </c>
      <c r="C56" s="255"/>
      <c r="D56" s="255">
        <v>450</v>
      </c>
      <c r="E56" s="300">
        <f t="shared" si="0"/>
        <v>450</v>
      </c>
    </row>
    <row r="57" spans="1:5" s="269" customFormat="1" ht="12" customHeight="1" thickBot="1" x14ac:dyDescent="0.25">
      <c r="A57" s="16" t="s">
        <v>235</v>
      </c>
      <c r="B57" s="171" t="s">
        <v>233</v>
      </c>
      <c r="C57" s="257"/>
      <c r="D57" s="257"/>
      <c r="E57" s="300">
        <f t="shared" si="0"/>
        <v>0</v>
      </c>
    </row>
    <row r="58" spans="1:5" s="269" customFormat="1" ht="12" customHeight="1" thickBot="1" x14ac:dyDescent="0.25">
      <c r="A58" s="20" t="s">
        <v>18</v>
      </c>
      <c r="B58" s="169" t="s">
        <v>236</v>
      </c>
      <c r="C58" s="254">
        <f>SUM(C59:C61)</f>
        <v>0</v>
      </c>
      <c r="D58" s="254">
        <f>SUM(D59:D61)</f>
        <v>1223</v>
      </c>
      <c r="E58" s="157">
        <f>SUM(E59:E61)</f>
        <v>1223</v>
      </c>
    </row>
    <row r="59" spans="1:5" s="269" customFormat="1" ht="12" customHeight="1" x14ac:dyDescent="0.2">
      <c r="A59" s="15" t="s">
        <v>137</v>
      </c>
      <c r="B59" s="270" t="s">
        <v>238</v>
      </c>
      <c r="C59" s="258"/>
      <c r="D59" s="258"/>
      <c r="E59" s="380">
        <f t="shared" si="0"/>
        <v>0</v>
      </c>
    </row>
    <row r="60" spans="1:5" s="269" customFormat="1" ht="12" customHeight="1" x14ac:dyDescent="0.2">
      <c r="A60" s="14" t="s">
        <v>138</v>
      </c>
      <c r="B60" s="271" t="s">
        <v>364</v>
      </c>
      <c r="C60" s="258"/>
      <c r="D60" s="258">
        <v>937</v>
      </c>
      <c r="E60" s="380">
        <f t="shared" si="0"/>
        <v>937</v>
      </c>
    </row>
    <row r="61" spans="1:5" s="269" customFormat="1" ht="12" customHeight="1" x14ac:dyDescent="0.2">
      <c r="A61" s="14" t="s">
        <v>162</v>
      </c>
      <c r="B61" s="271" t="s">
        <v>239</v>
      </c>
      <c r="C61" s="258"/>
      <c r="D61" s="258">
        <v>286</v>
      </c>
      <c r="E61" s="380">
        <f t="shared" si="0"/>
        <v>286</v>
      </c>
    </row>
    <row r="62" spans="1:5" s="269" customFormat="1" ht="12" customHeight="1" thickBot="1" x14ac:dyDescent="0.25">
      <c r="A62" s="16" t="s">
        <v>237</v>
      </c>
      <c r="B62" s="171" t="s">
        <v>240</v>
      </c>
      <c r="C62" s="258"/>
      <c r="D62" s="258"/>
      <c r="E62" s="380">
        <f t="shared" si="0"/>
        <v>0</v>
      </c>
    </row>
    <row r="63" spans="1:5" s="269" customFormat="1" ht="12" customHeight="1" thickBot="1" x14ac:dyDescent="0.25">
      <c r="A63" s="332" t="s">
        <v>413</v>
      </c>
      <c r="B63" s="21" t="s">
        <v>241</v>
      </c>
      <c r="C63" s="260">
        <f>+C6+C13+C20+C27+C35+C47+C53+C58</f>
        <v>234959</v>
      </c>
      <c r="D63" s="260">
        <f>+D6+D13+D20+D27+D35+D47+D53+D58</f>
        <v>117220</v>
      </c>
      <c r="E63" s="299">
        <f>+E6+E13+E20+E27+E35+E47+E53+E58</f>
        <v>352179</v>
      </c>
    </row>
    <row r="64" spans="1:5" s="269" customFormat="1" ht="12" customHeight="1" thickBot="1" x14ac:dyDescent="0.25">
      <c r="A64" s="316" t="s">
        <v>242</v>
      </c>
      <c r="B64" s="169" t="s">
        <v>243</v>
      </c>
      <c r="C64" s="254">
        <f>SUM(C65:C67)</f>
        <v>0</v>
      </c>
      <c r="D64" s="254">
        <f>SUM(D65:D67)</f>
        <v>0</v>
      </c>
      <c r="E64" s="157">
        <f>SUM(E65:E67)</f>
        <v>0</v>
      </c>
    </row>
    <row r="65" spans="1:5" s="269" customFormat="1" ht="12" customHeight="1" x14ac:dyDescent="0.2">
      <c r="A65" s="15" t="s">
        <v>274</v>
      </c>
      <c r="B65" s="270" t="s">
        <v>244</v>
      </c>
      <c r="C65" s="258"/>
      <c r="D65" s="258"/>
      <c r="E65" s="380">
        <f t="shared" ref="E65:E86" si="1">C65+D65</f>
        <v>0</v>
      </c>
    </row>
    <row r="66" spans="1:5" s="269" customFormat="1" ht="12" customHeight="1" x14ac:dyDescent="0.2">
      <c r="A66" s="14" t="s">
        <v>283</v>
      </c>
      <c r="B66" s="271" t="s">
        <v>245</v>
      </c>
      <c r="C66" s="258"/>
      <c r="D66" s="258"/>
      <c r="E66" s="380">
        <f t="shared" si="1"/>
        <v>0</v>
      </c>
    </row>
    <row r="67" spans="1:5" s="269" customFormat="1" ht="12" customHeight="1" thickBot="1" x14ac:dyDescent="0.25">
      <c r="A67" s="16" t="s">
        <v>284</v>
      </c>
      <c r="B67" s="328" t="s">
        <v>398</v>
      </c>
      <c r="C67" s="258"/>
      <c r="D67" s="258"/>
      <c r="E67" s="380">
        <f t="shared" si="1"/>
        <v>0</v>
      </c>
    </row>
    <row r="68" spans="1:5" s="269" customFormat="1" ht="12" customHeight="1" thickBot="1" x14ac:dyDescent="0.25">
      <c r="A68" s="316" t="s">
        <v>247</v>
      </c>
      <c r="B68" s="169" t="s">
        <v>248</v>
      </c>
      <c r="C68" s="254">
        <f>SUM(C69:C72)</f>
        <v>30000</v>
      </c>
      <c r="D68" s="254">
        <f>SUM(D69:D72)</f>
        <v>58683</v>
      </c>
      <c r="E68" s="157">
        <f>SUM(E69:E72)</f>
        <v>88683</v>
      </c>
    </row>
    <row r="69" spans="1:5" s="269" customFormat="1" ht="12" customHeight="1" x14ac:dyDescent="0.2">
      <c r="A69" s="15" t="s">
        <v>116</v>
      </c>
      <c r="B69" s="270" t="s">
        <v>249</v>
      </c>
      <c r="C69" s="258"/>
      <c r="D69" s="258">
        <v>88683</v>
      </c>
      <c r="E69" s="380">
        <f t="shared" si="1"/>
        <v>88683</v>
      </c>
    </row>
    <row r="70" spans="1:5" s="269" customFormat="1" ht="12" customHeight="1" x14ac:dyDescent="0.2">
      <c r="A70" s="14" t="s">
        <v>117</v>
      </c>
      <c r="B70" s="271" t="s">
        <v>250</v>
      </c>
      <c r="C70" s="258"/>
      <c r="D70" s="258"/>
      <c r="E70" s="380">
        <f t="shared" si="1"/>
        <v>0</v>
      </c>
    </row>
    <row r="71" spans="1:5" s="269" customFormat="1" ht="12" customHeight="1" x14ac:dyDescent="0.2">
      <c r="A71" s="14" t="s">
        <v>275</v>
      </c>
      <c r="B71" s="271" t="s">
        <v>251</v>
      </c>
      <c r="C71" s="258">
        <v>30000</v>
      </c>
      <c r="D71" s="258">
        <v>-30000</v>
      </c>
      <c r="E71" s="380">
        <f t="shared" si="1"/>
        <v>0</v>
      </c>
    </row>
    <row r="72" spans="1:5" s="269" customFormat="1" ht="12" customHeight="1" thickBot="1" x14ac:dyDescent="0.25">
      <c r="A72" s="16" t="s">
        <v>276</v>
      </c>
      <c r="B72" s="171" t="s">
        <v>252</v>
      </c>
      <c r="C72" s="258"/>
      <c r="D72" s="258"/>
      <c r="E72" s="380">
        <f t="shared" si="1"/>
        <v>0</v>
      </c>
    </row>
    <row r="73" spans="1:5" s="269" customFormat="1" ht="12" customHeight="1" thickBot="1" x14ac:dyDescent="0.25">
      <c r="A73" s="316" t="s">
        <v>253</v>
      </c>
      <c r="B73" s="169" t="s">
        <v>254</v>
      </c>
      <c r="C73" s="254">
        <f>SUM(C74:C75)</f>
        <v>9905</v>
      </c>
      <c r="D73" s="254">
        <f>SUM(D74:D75)</f>
        <v>2868</v>
      </c>
      <c r="E73" s="157">
        <f>SUM(E74:E75)</f>
        <v>12773</v>
      </c>
    </row>
    <row r="74" spans="1:5" s="269" customFormat="1" ht="12" customHeight="1" x14ac:dyDescent="0.2">
      <c r="A74" s="15" t="s">
        <v>277</v>
      </c>
      <c r="B74" s="270" t="s">
        <v>255</v>
      </c>
      <c r="C74" s="258">
        <v>9905</v>
      </c>
      <c r="D74" s="258">
        <v>2868</v>
      </c>
      <c r="E74" s="380">
        <f t="shared" si="1"/>
        <v>12773</v>
      </c>
    </row>
    <row r="75" spans="1:5" s="269" customFormat="1" ht="12" customHeight="1" thickBot="1" x14ac:dyDescent="0.25">
      <c r="A75" s="16" t="s">
        <v>278</v>
      </c>
      <c r="B75" s="171" t="s">
        <v>256</v>
      </c>
      <c r="C75" s="258"/>
      <c r="D75" s="258"/>
      <c r="E75" s="380">
        <f t="shared" si="1"/>
        <v>0</v>
      </c>
    </row>
    <row r="76" spans="1:5" s="269" customFormat="1" ht="12" customHeight="1" thickBot="1" x14ac:dyDescent="0.25">
      <c r="A76" s="316" t="s">
        <v>257</v>
      </c>
      <c r="B76" s="169" t="s">
        <v>258</v>
      </c>
      <c r="C76" s="254">
        <f>SUM(C77:C79)</f>
        <v>0</v>
      </c>
      <c r="D76" s="254">
        <f>SUM(D77:D79)</f>
        <v>2712</v>
      </c>
      <c r="E76" s="157">
        <f>SUM(E77:E79)</f>
        <v>2712</v>
      </c>
    </row>
    <row r="77" spans="1:5" s="269" customFormat="1" ht="12" customHeight="1" x14ac:dyDescent="0.2">
      <c r="A77" s="15" t="s">
        <v>279</v>
      </c>
      <c r="B77" s="270" t="s">
        <v>259</v>
      </c>
      <c r="C77" s="258"/>
      <c r="D77" s="258">
        <v>2712</v>
      </c>
      <c r="E77" s="380">
        <f t="shared" si="1"/>
        <v>2712</v>
      </c>
    </row>
    <row r="78" spans="1:5" s="269" customFormat="1" ht="12" customHeight="1" x14ac:dyDescent="0.2">
      <c r="A78" s="14" t="s">
        <v>280</v>
      </c>
      <c r="B78" s="271" t="s">
        <v>260</v>
      </c>
      <c r="C78" s="258"/>
      <c r="D78" s="258"/>
      <c r="E78" s="380">
        <f t="shared" si="1"/>
        <v>0</v>
      </c>
    </row>
    <row r="79" spans="1:5" s="269" customFormat="1" ht="12" customHeight="1" thickBot="1" x14ac:dyDescent="0.25">
      <c r="A79" s="16" t="s">
        <v>281</v>
      </c>
      <c r="B79" s="171" t="s">
        <v>261</v>
      </c>
      <c r="C79" s="258"/>
      <c r="D79" s="258"/>
      <c r="E79" s="380">
        <f t="shared" si="1"/>
        <v>0</v>
      </c>
    </row>
    <row r="80" spans="1:5" s="269" customFormat="1" ht="12" customHeight="1" thickBot="1" x14ac:dyDescent="0.25">
      <c r="A80" s="316" t="s">
        <v>262</v>
      </c>
      <c r="B80" s="169" t="s">
        <v>282</v>
      </c>
      <c r="C80" s="254">
        <f>SUM(C81:C84)</f>
        <v>0</v>
      </c>
      <c r="D80" s="254">
        <f>SUM(D81:D84)</f>
        <v>0</v>
      </c>
      <c r="E80" s="157">
        <f>SUM(E81:E84)</f>
        <v>0</v>
      </c>
    </row>
    <row r="81" spans="1:5" s="269" customFormat="1" ht="12" customHeight="1" x14ac:dyDescent="0.2">
      <c r="A81" s="274" t="s">
        <v>263</v>
      </c>
      <c r="B81" s="270" t="s">
        <v>264</v>
      </c>
      <c r="C81" s="258"/>
      <c r="D81" s="258"/>
      <c r="E81" s="380">
        <f t="shared" si="1"/>
        <v>0</v>
      </c>
    </row>
    <row r="82" spans="1:5" s="269" customFormat="1" ht="12" customHeight="1" x14ac:dyDescent="0.2">
      <c r="A82" s="275" t="s">
        <v>265</v>
      </c>
      <c r="B82" s="271" t="s">
        <v>266</v>
      </c>
      <c r="C82" s="258"/>
      <c r="D82" s="258"/>
      <c r="E82" s="380">
        <f t="shared" si="1"/>
        <v>0</v>
      </c>
    </row>
    <row r="83" spans="1:5" s="269" customFormat="1" ht="12" customHeight="1" x14ac:dyDescent="0.2">
      <c r="A83" s="275" t="s">
        <v>267</v>
      </c>
      <c r="B83" s="271" t="s">
        <v>268</v>
      </c>
      <c r="C83" s="258"/>
      <c r="D83" s="258"/>
      <c r="E83" s="380">
        <f t="shared" si="1"/>
        <v>0</v>
      </c>
    </row>
    <row r="84" spans="1:5" s="269" customFormat="1" ht="12" customHeight="1" thickBot="1" x14ac:dyDescent="0.25">
      <c r="A84" s="276" t="s">
        <v>269</v>
      </c>
      <c r="B84" s="171" t="s">
        <v>270</v>
      </c>
      <c r="C84" s="258"/>
      <c r="D84" s="258"/>
      <c r="E84" s="380">
        <f t="shared" si="1"/>
        <v>0</v>
      </c>
    </row>
    <row r="85" spans="1:5" s="269" customFormat="1" ht="12" customHeight="1" thickBot="1" x14ac:dyDescent="0.25">
      <c r="A85" s="316" t="s">
        <v>271</v>
      </c>
      <c r="B85" s="169" t="s">
        <v>412</v>
      </c>
      <c r="C85" s="318"/>
      <c r="D85" s="318"/>
      <c r="E85" s="157">
        <f t="shared" si="1"/>
        <v>0</v>
      </c>
    </row>
    <row r="86" spans="1:5" s="269" customFormat="1" ht="13.5" customHeight="1" thickBot="1" x14ac:dyDescent="0.25">
      <c r="A86" s="316" t="s">
        <v>273</v>
      </c>
      <c r="B86" s="169" t="s">
        <v>272</v>
      </c>
      <c r="C86" s="318"/>
      <c r="D86" s="318"/>
      <c r="E86" s="157">
        <f t="shared" si="1"/>
        <v>0</v>
      </c>
    </row>
    <row r="87" spans="1:5" s="269" customFormat="1" ht="15.75" customHeight="1" thickBot="1" x14ac:dyDescent="0.25">
      <c r="A87" s="316" t="s">
        <v>285</v>
      </c>
      <c r="B87" s="277" t="s">
        <v>415</v>
      </c>
      <c r="C87" s="260">
        <f>+C64+C68+C73+C76+C80+C86+C85</f>
        <v>39905</v>
      </c>
      <c r="D87" s="260">
        <f>+D64+D68+D73+D76+D80+D86+D85</f>
        <v>64263</v>
      </c>
      <c r="E87" s="299">
        <f>+E64+E68+E73+E76+E80+E86+E85</f>
        <v>104168</v>
      </c>
    </row>
    <row r="88" spans="1:5" s="269" customFormat="1" ht="25.5" customHeight="1" thickBot="1" x14ac:dyDescent="0.25">
      <c r="A88" s="317" t="s">
        <v>414</v>
      </c>
      <c r="B88" s="278" t="s">
        <v>416</v>
      </c>
      <c r="C88" s="260">
        <f>+C63+C87</f>
        <v>274864</v>
      </c>
      <c r="D88" s="260">
        <f>+D63+D87</f>
        <v>181483</v>
      </c>
      <c r="E88" s="299">
        <f>+E63+E87</f>
        <v>456347</v>
      </c>
    </row>
    <row r="89" spans="1:5" s="269" customFormat="1" ht="30.75" customHeight="1" x14ac:dyDescent="0.2">
      <c r="A89" s="5"/>
      <c r="B89" s="6"/>
      <c r="C89" s="174"/>
    </row>
    <row r="90" spans="1:5" ht="16.5" customHeight="1" x14ac:dyDescent="0.25">
      <c r="A90" s="470" t="s">
        <v>40</v>
      </c>
      <c r="B90" s="470"/>
      <c r="C90" s="470"/>
      <c r="D90" s="470"/>
      <c r="E90" s="470"/>
    </row>
    <row r="91" spans="1:5" s="279" customFormat="1" ht="16.5" customHeight="1" thickBot="1" x14ac:dyDescent="0.3">
      <c r="A91" s="460" t="s">
        <v>119</v>
      </c>
      <c r="B91" s="460"/>
      <c r="C91" s="108"/>
      <c r="E91" s="108" t="s">
        <v>161</v>
      </c>
    </row>
    <row r="92" spans="1:5" x14ac:dyDescent="0.25">
      <c r="A92" s="461" t="s">
        <v>62</v>
      </c>
      <c r="B92" s="463" t="s">
        <v>562</v>
      </c>
      <c r="C92" s="465" t="s">
        <v>563</v>
      </c>
      <c r="D92" s="466"/>
      <c r="E92" s="467"/>
    </row>
    <row r="93" spans="1:5" ht="36.75" thickBot="1" x14ac:dyDescent="0.3">
      <c r="A93" s="462"/>
      <c r="B93" s="464"/>
      <c r="C93" s="374" t="s">
        <v>548</v>
      </c>
      <c r="D93" s="375" t="s">
        <v>564</v>
      </c>
      <c r="E93" s="381" t="s">
        <v>565</v>
      </c>
    </row>
    <row r="94" spans="1:5" s="268" customFormat="1" ht="12" customHeight="1" thickBot="1" x14ac:dyDescent="0.25">
      <c r="A94" s="34" t="s">
        <v>424</v>
      </c>
      <c r="B94" s="35" t="s">
        <v>425</v>
      </c>
      <c r="C94" s="35" t="s">
        <v>426</v>
      </c>
      <c r="D94" s="35" t="s">
        <v>428</v>
      </c>
      <c r="E94" s="382" t="s">
        <v>551</v>
      </c>
    </row>
    <row r="95" spans="1:5" ht="12" customHeight="1" thickBot="1" x14ac:dyDescent="0.3">
      <c r="A95" s="22" t="s">
        <v>11</v>
      </c>
      <c r="B95" s="28" t="s">
        <v>374</v>
      </c>
      <c r="C95" s="253">
        <f>C96+C97+C98+C99+C100+C113</f>
        <v>259864</v>
      </c>
      <c r="D95" s="253">
        <f>D96+D97+D98+D99+D100+D113</f>
        <v>8100</v>
      </c>
      <c r="E95" s="335">
        <f>E96+E97+E98+E99+E100+E113</f>
        <v>267964</v>
      </c>
    </row>
    <row r="96" spans="1:5" ht="12" customHeight="1" x14ac:dyDescent="0.25">
      <c r="A96" s="17" t="s">
        <v>86</v>
      </c>
      <c r="B96" s="10" t="s">
        <v>42</v>
      </c>
      <c r="C96" s="342">
        <v>87026</v>
      </c>
      <c r="D96" s="342">
        <v>15332</v>
      </c>
      <c r="E96" s="383">
        <f t="shared" ref="E96:E129" si="2">C96+D96</f>
        <v>102358</v>
      </c>
    </row>
    <row r="97" spans="1:5" ht="12" customHeight="1" x14ac:dyDescent="0.25">
      <c r="A97" s="14" t="s">
        <v>87</v>
      </c>
      <c r="B97" s="8" t="s">
        <v>139</v>
      </c>
      <c r="C97" s="255">
        <v>22932</v>
      </c>
      <c r="D97" s="255">
        <v>734</v>
      </c>
      <c r="E97" s="384">
        <f t="shared" si="2"/>
        <v>23666</v>
      </c>
    </row>
    <row r="98" spans="1:5" ht="12" customHeight="1" x14ac:dyDescent="0.25">
      <c r="A98" s="14" t="s">
        <v>88</v>
      </c>
      <c r="B98" s="8" t="s">
        <v>114</v>
      </c>
      <c r="C98" s="257">
        <v>93755</v>
      </c>
      <c r="D98" s="257">
        <v>2138</v>
      </c>
      <c r="E98" s="385">
        <f t="shared" si="2"/>
        <v>95893</v>
      </c>
    </row>
    <row r="99" spans="1:5" ht="12" customHeight="1" x14ac:dyDescent="0.25">
      <c r="A99" s="14" t="s">
        <v>89</v>
      </c>
      <c r="B99" s="11" t="s">
        <v>140</v>
      </c>
      <c r="C99" s="257">
        <v>16428</v>
      </c>
      <c r="D99" s="257">
        <v>-4091</v>
      </c>
      <c r="E99" s="385">
        <f t="shared" si="2"/>
        <v>12337</v>
      </c>
    </row>
    <row r="100" spans="1:5" ht="12" customHeight="1" x14ac:dyDescent="0.25">
      <c r="A100" s="14" t="s">
        <v>100</v>
      </c>
      <c r="B100" s="19" t="s">
        <v>141</v>
      </c>
      <c r="C100" s="257">
        <v>34723</v>
      </c>
      <c r="D100" s="257">
        <v>-1013</v>
      </c>
      <c r="E100" s="385">
        <f t="shared" si="2"/>
        <v>33710</v>
      </c>
    </row>
    <row r="101" spans="1:5" ht="12" customHeight="1" x14ac:dyDescent="0.25">
      <c r="A101" s="14" t="s">
        <v>90</v>
      </c>
      <c r="B101" s="8" t="s">
        <v>379</v>
      </c>
      <c r="C101" s="257"/>
      <c r="D101" s="257">
        <v>21</v>
      </c>
      <c r="E101" s="385">
        <f t="shared" si="2"/>
        <v>21</v>
      </c>
    </row>
    <row r="102" spans="1:5" ht="12" customHeight="1" x14ac:dyDescent="0.25">
      <c r="A102" s="14" t="s">
        <v>91</v>
      </c>
      <c r="B102" s="113" t="s">
        <v>378</v>
      </c>
      <c r="C102" s="257"/>
      <c r="D102" s="257">
        <v>65</v>
      </c>
      <c r="E102" s="385">
        <f t="shared" si="2"/>
        <v>65</v>
      </c>
    </row>
    <row r="103" spans="1:5" ht="12" customHeight="1" x14ac:dyDescent="0.25">
      <c r="A103" s="14" t="s">
        <v>101</v>
      </c>
      <c r="B103" s="113" t="s">
        <v>377</v>
      </c>
      <c r="C103" s="257"/>
      <c r="D103" s="257">
        <v>86</v>
      </c>
      <c r="E103" s="385">
        <f t="shared" si="2"/>
        <v>86</v>
      </c>
    </row>
    <row r="104" spans="1:5" ht="12" customHeight="1" x14ac:dyDescent="0.25">
      <c r="A104" s="14" t="s">
        <v>102</v>
      </c>
      <c r="B104" s="111" t="s">
        <v>288</v>
      </c>
      <c r="C104" s="257"/>
      <c r="D104" s="257"/>
      <c r="E104" s="385">
        <f t="shared" si="2"/>
        <v>0</v>
      </c>
    </row>
    <row r="105" spans="1:5" ht="12" customHeight="1" x14ac:dyDescent="0.25">
      <c r="A105" s="14" t="s">
        <v>103</v>
      </c>
      <c r="B105" s="112" t="s">
        <v>289</v>
      </c>
      <c r="C105" s="257"/>
      <c r="D105" s="257"/>
      <c r="E105" s="385">
        <f t="shared" si="2"/>
        <v>0</v>
      </c>
    </row>
    <row r="106" spans="1:5" ht="12" customHeight="1" x14ac:dyDescent="0.25">
      <c r="A106" s="14" t="s">
        <v>104</v>
      </c>
      <c r="B106" s="112" t="s">
        <v>290</v>
      </c>
      <c r="C106" s="257"/>
      <c r="D106" s="257"/>
      <c r="E106" s="385">
        <f t="shared" si="2"/>
        <v>0</v>
      </c>
    </row>
    <row r="107" spans="1:5" ht="12" customHeight="1" x14ac:dyDescent="0.25">
      <c r="A107" s="14" t="s">
        <v>106</v>
      </c>
      <c r="B107" s="111" t="s">
        <v>291</v>
      </c>
      <c r="C107" s="257">
        <v>1323</v>
      </c>
      <c r="D107" s="257">
        <v>467</v>
      </c>
      <c r="E107" s="385">
        <f t="shared" si="2"/>
        <v>1790</v>
      </c>
    </row>
    <row r="108" spans="1:5" ht="12" customHeight="1" x14ac:dyDescent="0.25">
      <c r="A108" s="14" t="s">
        <v>142</v>
      </c>
      <c r="B108" s="111" t="s">
        <v>292</v>
      </c>
      <c r="C108" s="257"/>
      <c r="D108" s="257"/>
      <c r="E108" s="385">
        <f t="shared" si="2"/>
        <v>0</v>
      </c>
    </row>
    <row r="109" spans="1:5" ht="12" customHeight="1" x14ac:dyDescent="0.25">
      <c r="A109" s="14" t="s">
        <v>286</v>
      </c>
      <c r="B109" s="112" t="s">
        <v>293</v>
      </c>
      <c r="C109" s="257"/>
      <c r="D109" s="257"/>
      <c r="E109" s="385">
        <f t="shared" si="2"/>
        <v>0</v>
      </c>
    </row>
    <row r="110" spans="1:5" ht="12" customHeight="1" x14ac:dyDescent="0.25">
      <c r="A110" s="13" t="s">
        <v>287</v>
      </c>
      <c r="B110" s="113" t="s">
        <v>294</v>
      </c>
      <c r="C110" s="257"/>
      <c r="D110" s="257"/>
      <c r="E110" s="385">
        <f t="shared" si="2"/>
        <v>0</v>
      </c>
    </row>
    <row r="111" spans="1:5" ht="12" customHeight="1" x14ac:dyDescent="0.25">
      <c r="A111" s="14" t="s">
        <v>375</v>
      </c>
      <c r="B111" s="113" t="s">
        <v>295</v>
      </c>
      <c r="C111" s="257"/>
      <c r="D111" s="257"/>
      <c r="E111" s="385">
        <f t="shared" si="2"/>
        <v>0</v>
      </c>
    </row>
    <row r="112" spans="1:5" ht="12" customHeight="1" x14ac:dyDescent="0.25">
      <c r="A112" s="16" t="s">
        <v>376</v>
      </c>
      <c r="B112" s="113" t="s">
        <v>296</v>
      </c>
      <c r="C112" s="257">
        <v>33400</v>
      </c>
      <c r="D112" s="257">
        <v>-1566</v>
      </c>
      <c r="E112" s="385">
        <f t="shared" si="2"/>
        <v>31834</v>
      </c>
    </row>
    <row r="113" spans="1:5" ht="12" customHeight="1" x14ac:dyDescent="0.25">
      <c r="A113" s="14" t="s">
        <v>380</v>
      </c>
      <c r="B113" s="11" t="s">
        <v>43</v>
      </c>
      <c r="C113" s="255">
        <v>5000</v>
      </c>
      <c r="D113" s="255">
        <v>-5000</v>
      </c>
      <c r="E113" s="384">
        <f t="shared" si="2"/>
        <v>0</v>
      </c>
    </row>
    <row r="114" spans="1:5" ht="12" customHeight="1" x14ac:dyDescent="0.25">
      <c r="A114" s="14" t="s">
        <v>381</v>
      </c>
      <c r="B114" s="8" t="s">
        <v>383</v>
      </c>
      <c r="C114" s="255">
        <v>5000</v>
      </c>
      <c r="D114" s="255">
        <v>-5000</v>
      </c>
      <c r="E114" s="384">
        <f t="shared" si="2"/>
        <v>0</v>
      </c>
    </row>
    <row r="115" spans="1:5" ht="12" customHeight="1" thickBot="1" x14ac:dyDescent="0.3">
      <c r="A115" s="18" t="s">
        <v>382</v>
      </c>
      <c r="B115" s="331" t="s">
        <v>384</v>
      </c>
      <c r="C115" s="343"/>
      <c r="D115" s="343"/>
      <c r="E115" s="386">
        <f t="shared" si="2"/>
        <v>0</v>
      </c>
    </row>
    <row r="116" spans="1:5" ht="12" customHeight="1" thickBot="1" x14ac:dyDescent="0.3">
      <c r="A116" s="329" t="s">
        <v>12</v>
      </c>
      <c r="B116" s="330" t="s">
        <v>297</v>
      </c>
      <c r="C116" s="344">
        <f>+C117+C119+C121</f>
        <v>15000</v>
      </c>
      <c r="D116" s="254">
        <f>+D117+D119+D121</f>
        <v>16210</v>
      </c>
      <c r="E116" s="338">
        <f>+E117+E119+E121</f>
        <v>31210</v>
      </c>
    </row>
    <row r="117" spans="1:5" ht="12" customHeight="1" x14ac:dyDescent="0.25">
      <c r="A117" s="15" t="s">
        <v>92</v>
      </c>
      <c r="B117" s="8" t="s">
        <v>160</v>
      </c>
      <c r="C117" s="256">
        <v>11000</v>
      </c>
      <c r="D117" s="387">
        <v>1027</v>
      </c>
      <c r="E117" s="300">
        <f t="shared" si="2"/>
        <v>12027</v>
      </c>
    </row>
    <row r="118" spans="1:5" ht="12" customHeight="1" x14ac:dyDescent="0.25">
      <c r="A118" s="15" t="s">
        <v>93</v>
      </c>
      <c r="B118" s="12" t="s">
        <v>301</v>
      </c>
      <c r="C118" s="256"/>
      <c r="D118" s="387"/>
      <c r="E118" s="300">
        <f t="shared" si="2"/>
        <v>0</v>
      </c>
    </row>
    <row r="119" spans="1:5" ht="12" customHeight="1" x14ac:dyDescent="0.25">
      <c r="A119" s="15" t="s">
        <v>94</v>
      </c>
      <c r="B119" s="12" t="s">
        <v>143</v>
      </c>
      <c r="C119" s="255">
        <v>4000</v>
      </c>
      <c r="D119" s="388">
        <v>14383</v>
      </c>
      <c r="E119" s="384">
        <f t="shared" si="2"/>
        <v>18383</v>
      </c>
    </row>
    <row r="120" spans="1:5" ht="12" customHeight="1" x14ac:dyDescent="0.25">
      <c r="A120" s="15" t="s">
        <v>95</v>
      </c>
      <c r="B120" s="12" t="s">
        <v>302</v>
      </c>
      <c r="C120" s="255"/>
      <c r="D120" s="388"/>
      <c r="E120" s="384">
        <f t="shared" si="2"/>
        <v>0</v>
      </c>
    </row>
    <row r="121" spans="1:5" ht="12" customHeight="1" x14ac:dyDescent="0.25">
      <c r="A121" s="15" t="s">
        <v>96</v>
      </c>
      <c r="B121" s="171" t="s">
        <v>163</v>
      </c>
      <c r="C121" s="255"/>
      <c r="D121" s="388">
        <v>800</v>
      </c>
      <c r="E121" s="384">
        <f t="shared" si="2"/>
        <v>800</v>
      </c>
    </row>
    <row r="122" spans="1:5" ht="12" customHeight="1" x14ac:dyDescent="0.25">
      <c r="A122" s="15" t="s">
        <v>105</v>
      </c>
      <c r="B122" s="170" t="s">
        <v>365</v>
      </c>
      <c r="C122" s="255"/>
      <c r="D122" s="388"/>
      <c r="E122" s="384">
        <f t="shared" si="2"/>
        <v>0</v>
      </c>
    </row>
    <row r="123" spans="1:5" ht="12" customHeight="1" x14ac:dyDescent="0.25">
      <c r="A123" s="15" t="s">
        <v>107</v>
      </c>
      <c r="B123" s="266" t="s">
        <v>307</v>
      </c>
      <c r="C123" s="255"/>
      <c r="D123" s="388"/>
      <c r="E123" s="384">
        <f t="shared" si="2"/>
        <v>0</v>
      </c>
    </row>
    <row r="124" spans="1:5" ht="22.5" x14ac:dyDescent="0.25">
      <c r="A124" s="15" t="s">
        <v>144</v>
      </c>
      <c r="B124" s="112" t="s">
        <v>290</v>
      </c>
      <c r="C124" s="255"/>
      <c r="D124" s="388"/>
      <c r="E124" s="384">
        <f t="shared" si="2"/>
        <v>0</v>
      </c>
    </row>
    <row r="125" spans="1:5" ht="12" customHeight="1" x14ac:dyDescent="0.25">
      <c r="A125" s="15" t="s">
        <v>145</v>
      </c>
      <c r="B125" s="112" t="s">
        <v>306</v>
      </c>
      <c r="C125" s="255"/>
      <c r="D125" s="388"/>
      <c r="E125" s="384">
        <f t="shared" si="2"/>
        <v>0</v>
      </c>
    </row>
    <row r="126" spans="1:5" ht="12" customHeight="1" x14ac:dyDescent="0.25">
      <c r="A126" s="15" t="s">
        <v>146</v>
      </c>
      <c r="B126" s="112" t="s">
        <v>305</v>
      </c>
      <c r="C126" s="255"/>
      <c r="D126" s="388"/>
      <c r="E126" s="384">
        <f t="shared" si="2"/>
        <v>0</v>
      </c>
    </row>
    <row r="127" spans="1:5" ht="12" customHeight="1" x14ac:dyDescent="0.25">
      <c r="A127" s="15" t="s">
        <v>298</v>
      </c>
      <c r="B127" s="112" t="s">
        <v>293</v>
      </c>
      <c r="C127" s="255"/>
      <c r="D127" s="388">
        <v>800</v>
      </c>
      <c r="E127" s="384">
        <f t="shared" si="2"/>
        <v>800</v>
      </c>
    </row>
    <row r="128" spans="1:5" ht="12" customHeight="1" x14ac:dyDescent="0.25">
      <c r="A128" s="15" t="s">
        <v>299</v>
      </c>
      <c r="B128" s="112" t="s">
        <v>304</v>
      </c>
      <c r="C128" s="255"/>
      <c r="D128" s="388"/>
      <c r="E128" s="384">
        <f t="shared" si="2"/>
        <v>0</v>
      </c>
    </row>
    <row r="129" spans="1:5" ht="23.25" thickBot="1" x14ac:dyDescent="0.3">
      <c r="A129" s="13" t="s">
        <v>300</v>
      </c>
      <c r="B129" s="112" t="s">
        <v>303</v>
      </c>
      <c r="C129" s="257"/>
      <c r="D129" s="389"/>
      <c r="E129" s="385">
        <f t="shared" si="2"/>
        <v>0</v>
      </c>
    </row>
    <row r="130" spans="1:5" ht="12" customHeight="1" thickBot="1" x14ac:dyDescent="0.3">
      <c r="A130" s="20" t="s">
        <v>13</v>
      </c>
      <c r="B130" s="105" t="s">
        <v>385</v>
      </c>
      <c r="C130" s="254">
        <f>+C95+C116</f>
        <v>274864</v>
      </c>
      <c r="D130" s="390">
        <f>+D95+D116</f>
        <v>24310</v>
      </c>
      <c r="E130" s="157">
        <f>+E95+E116</f>
        <v>299174</v>
      </c>
    </row>
    <row r="131" spans="1:5" ht="12" customHeight="1" thickBot="1" x14ac:dyDescent="0.3">
      <c r="A131" s="20" t="s">
        <v>14</v>
      </c>
      <c r="B131" s="105" t="s">
        <v>566</v>
      </c>
      <c r="C131" s="254">
        <f>+C132+C133+C134</f>
        <v>0</v>
      </c>
      <c r="D131" s="390">
        <f>+D132+D133+D134</f>
        <v>0</v>
      </c>
      <c r="E131" s="157">
        <f>+E132+E133+E134</f>
        <v>0</v>
      </c>
    </row>
    <row r="132" spans="1:5" ht="12" customHeight="1" x14ac:dyDescent="0.25">
      <c r="A132" s="15" t="s">
        <v>198</v>
      </c>
      <c r="B132" s="12" t="s">
        <v>393</v>
      </c>
      <c r="C132" s="255"/>
      <c r="D132" s="388"/>
      <c r="E132" s="384">
        <f t="shared" ref="E132:E154" si="3">C132+D132</f>
        <v>0</v>
      </c>
    </row>
    <row r="133" spans="1:5" ht="12" customHeight="1" x14ac:dyDescent="0.25">
      <c r="A133" s="15" t="s">
        <v>201</v>
      </c>
      <c r="B133" s="12" t="s">
        <v>394</v>
      </c>
      <c r="C133" s="255"/>
      <c r="D133" s="388"/>
      <c r="E133" s="384">
        <f t="shared" si="3"/>
        <v>0</v>
      </c>
    </row>
    <row r="134" spans="1:5" ht="12" customHeight="1" thickBot="1" x14ac:dyDescent="0.3">
      <c r="A134" s="13" t="s">
        <v>202</v>
      </c>
      <c r="B134" s="12" t="s">
        <v>395</v>
      </c>
      <c r="C134" s="255"/>
      <c r="D134" s="388"/>
      <c r="E134" s="384">
        <f t="shared" si="3"/>
        <v>0</v>
      </c>
    </row>
    <row r="135" spans="1:5" ht="12" customHeight="1" thickBot="1" x14ac:dyDescent="0.3">
      <c r="A135" s="20" t="s">
        <v>15</v>
      </c>
      <c r="B135" s="105" t="s">
        <v>387</v>
      </c>
      <c r="C135" s="254">
        <f>SUM(C136:C141)</f>
        <v>0</v>
      </c>
      <c r="D135" s="390">
        <f>SUM(D136:D141)</f>
        <v>0</v>
      </c>
      <c r="E135" s="157">
        <f>SUM(E136:E141)</f>
        <v>0</v>
      </c>
    </row>
    <row r="136" spans="1:5" ht="12" customHeight="1" x14ac:dyDescent="0.25">
      <c r="A136" s="15" t="s">
        <v>79</v>
      </c>
      <c r="B136" s="9" t="s">
        <v>396</v>
      </c>
      <c r="C136" s="255"/>
      <c r="D136" s="388"/>
      <c r="E136" s="384">
        <f t="shared" si="3"/>
        <v>0</v>
      </c>
    </row>
    <row r="137" spans="1:5" ht="12" customHeight="1" x14ac:dyDescent="0.25">
      <c r="A137" s="15" t="s">
        <v>80</v>
      </c>
      <c r="B137" s="9" t="s">
        <v>388</v>
      </c>
      <c r="C137" s="255"/>
      <c r="D137" s="388"/>
      <c r="E137" s="384">
        <f t="shared" si="3"/>
        <v>0</v>
      </c>
    </row>
    <row r="138" spans="1:5" ht="12" customHeight="1" x14ac:dyDescent="0.25">
      <c r="A138" s="15" t="s">
        <v>81</v>
      </c>
      <c r="B138" s="9" t="s">
        <v>389</v>
      </c>
      <c r="C138" s="255"/>
      <c r="D138" s="388"/>
      <c r="E138" s="384">
        <f t="shared" si="3"/>
        <v>0</v>
      </c>
    </row>
    <row r="139" spans="1:5" ht="12" customHeight="1" x14ac:dyDescent="0.25">
      <c r="A139" s="15" t="s">
        <v>131</v>
      </c>
      <c r="B139" s="9" t="s">
        <v>390</v>
      </c>
      <c r="C139" s="255"/>
      <c r="D139" s="388"/>
      <c r="E139" s="384">
        <f t="shared" si="3"/>
        <v>0</v>
      </c>
    </row>
    <row r="140" spans="1:5" ht="12" customHeight="1" x14ac:dyDescent="0.25">
      <c r="A140" s="15" t="s">
        <v>132</v>
      </c>
      <c r="B140" s="9" t="s">
        <v>391</v>
      </c>
      <c r="C140" s="255"/>
      <c r="D140" s="388"/>
      <c r="E140" s="384">
        <f t="shared" si="3"/>
        <v>0</v>
      </c>
    </row>
    <row r="141" spans="1:5" ht="12" customHeight="1" thickBot="1" x14ac:dyDescent="0.3">
      <c r="A141" s="13" t="s">
        <v>133</v>
      </c>
      <c r="B141" s="9" t="s">
        <v>392</v>
      </c>
      <c r="C141" s="255"/>
      <c r="D141" s="388"/>
      <c r="E141" s="384">
        <f t="shared" si="3"/>
        <v>0</v>
      </c>
    </row>
    <row r="142" spans="1:5" ht="12" customHeight="1" thickBot="1" x14ac:dyDescent="0.3">
      <c r="A142" s="20" t="s">
        <v>16</v>
      </c>
      <c r="B142" s="105" t="s">
        <v>400</v>
      </c>
      <c r="C142" s="260">
        <f>+C143+C144+C145+C146</f>
        <v>0</v>
      </c>
      <c r="D142" s="391">
        <f>+D143+D144+D145+D146</f>
        <v>2173</v>
      </c>
      <c r="E142" s="299">
        <f>+E143+E144+E145+E146</f>
        <v>2173</v>
      </c>
    </row>
    <row r="143" spans="1:5" ht="12" customHeight="1" x14ac:dyDescent="0.25">
      <c r="A143" s="15" t="s">
        <v>82</v>
      </c>
      <c r="B143" s="9" t="s">
        <v>308</v>
      </c>
      <c r="C143" s="255"/>
      <c r="D143" s="388"/>
      <c r="E143" s="384">
        <f t="shared" si="3"/>
        <v>0</v>
      </c>
    </row>
    <row r="144" spans="1:5" ht="12" customHeight="1" x14ac:dyDescent="0.25">
      <c r="A144" s="15" t="s">
        <v>83</v>
      </c>
      <c r="B144" s="9" t="s">
        <v>309</v>
      </c>
      <c r="C144" s="255"/>
      <c r="D144" s="388">
        <v>2173</v>
      </c>
      <c r="E144" s="384">
        <f t="shared" si="3"/>
        <v>2173</v>
      </c>
    </row>
    <row r="145" spans="1:9" ht="12" customHeight="1" x14ac:dyDescent="0.25">
      <c r="A145" s="15" t="s">
        <v>222</v>
      </c>
      <c r="B145" s="9" t="s">
        <v>401</v>
      </c>
      <c r="C145" s="255"/>
      <c r="D145" s="388"/>
      <c r="E145" s="384">
        <f t="shared" si="3"/>
        <v>0</v>
      </c>
    </row>
    <row r="146" spans="1:9" ht="12" customHeight="1" thickBot="1" x14ac:dyDescent="0.3">
      <c r="A146" s="13" t="s">
        <v>223</v>
      </c>
      <c r="B146" s="7" t="s">
        <v>328</v>
      </c>
      <c r="C146" s="255"/>
      <c r="D146" s="388"/>
      <c r="E146" s="384">
        <f t="shared" si="3"/>
        <v>0</v>
      </c>
    </row>
    <row r="147" spans="1:9" ht="12" customHeight="1" thickBot="1" x14ac:dyDescent="0.3">
      <c r="A147" s="20" t="s">
        <v>17</v>
      </c>
      <c r="B147" s="105" t="s">
        <v>402</v>
      </c>
      <c r="C147" s="345">
        <f>SUM(C148:C152)</f>
        <v>0</v>
      </c>
      <c r="D147" s="392">
        <f>SUM(D148:D152)</f>
        <v>155000</v>
      </c>
      <c r="E147" s="339">
        <f>SUM(E148:E152)</f>
        <v>155000</v>
      </c>
    </row>
    <row r="148" spans="1:9" ht="12" customHeight="1" x14ac:dyDescent="0.25">
      <c r="A148" s="15" t="s">
        <v>84</v>
      </c>
      <c r="B148" s="9" t="s">
        <v>397</v>
      </c>
      <c r="C148" s="255"/>
      <c r="D148" s="388">
        <v>155000</v>
      </c>
      <c r="E148" s="384">
        <f t="shared" si="3"/>
        <v>155000</v>
      </c>
    </row>
    <row r="149" spans="1:9" ht="12" customHeight="1" x14ac:dyDescent="0.25">
      <c r="A149" s="15" t="s">
        <v>85</v>
      </c>
      <c r="B149" s="9" t="s">
        <v>404</v>
      </c>
      <c r="C149" s="255"/>
      <c r="D149" s="388"/>
      <c r="E149" s="384">
        <f t="shared" si="3"/>
        <v>0</v>
      </c>
    </row>
    <row r="150" spans="1:9" ht="12" customHeight="1" x14ac:dyDescent="0.25">
      <c r="A150" s="15" t="s">
        <v>234</v>
      </c>
      <c r="B150" s="9" t="s">
        <v>399</v>
      </c>
      <c r="C150" s="255"/>
      <c r="D150" s="388"/>
      <c r="E150" s="384">
        <f t="shared" si="3"/>
        <v>0</v>
      </c>
    </row>
    <row r="151" spans="1:9" ht="12" customHeight="1" x14ac:dyDescent="0.25">
      <c r="A151" s="15" t="s">
        <v>235</v>
      </c>
      <c r="B151" s="9" t="s">
        <v>405</v>
      </c>
      <c r="C151" s="255"/>
      <c r="D151" s="388"/>
      <c r="E151" s="384">
        <f t="shared" si="3"/>
        <v>0</v>
      </c>
    </row>
    <row r="152" spans="1:9" ht="12" customHeight="1" thickBot="1" x14ac:dyDescent="0.3">
      <c r="A152" s="15" t="s">
        <v>403</v>
      </c>
      <c r="B152" s="9" t="s">
        <v>406</v>
      </c>
      <c r="C152" s="255"/>
      <c r="D152" s="388"/>
      <c r="E152" s="385">
        <f t="shared" si="3"/>
        <v>0</v>
      </c>
    </row>
    <row r="153" spans="1:9" ht="12" customHeight="1" thickBot="1" x14ac:dyDescent="0.3">
      <c r="A153" s="20" t="s">
        <v>18</v>
      </c>
      <c r="B153" s="105" t="s">
        <v>407</v>
      </c>
      <c r="C153" s="346"/>
      <c r="D153" s="393"/>
      <c r="E153" s="394">
        <f t="shared" si="3"/>
        <v>0</v>
      </c>
    </row>
    <row r="154" spans="1:9" ht="12" customHeight="1" thickBot="1" x14ac:dyDescent="0.3">
      <c r="A154" s="20" t="s">
        <v>19</v>
      </c>
      <c r="B154" s="105" t="s">
        <v>408</v>
      </c>
      <c r="C154" s="346"/>
      <c r="D154" s="393"/>
      <c r="E154" s="300">
        <f t="shared" si="3"/>
        <v>0</v>
      </c>
    </row>
    <row r="155" spans="1:9" ht="15" customHeight="1" thickBot="1" x14ac:dyDescent="0.3">
      <c r="A155" s="20" t="s">
        <v>20</v>
      </c>
      <c r="B155" s="105" t="s">
        <v>410</v>
      </c>
      <c r="C155" s="347">
        <f>+C131+C135+C142+C147+C153+C154</f>
        <v>0</v>
      </c>
      <c r="D155" s="395">
        <f>+D131+D135+D142+D147+D153+D154</f>
        <v>157173</v>
      </c>
      <c r="E155" s="341">
        <f>+E131+E135+E142+E147+E153+E154</f>
        <v>157173</v>
      </c>
      <c r="F155" s="280"/>
      <c r="G155" s="281"/>
      <c r="H155" s="281"/>
      <c r="I155" s="281"/>
    </row>
    <row r="156" spans="1:9" s="269" customFormat="1" ht="12.95" customHeight="1" thickBot="1" x14ac:dyDescent="0.25">
      <c r="A156" s="172" t="s">
        <v>21</v>
      </c>
      <c r="B156" s="242" t="s">
        <v>409</v>
      </c>
      <c r="C156" s="347">
        <f>+C130+C155</f>
        <v>274864</v>
      </c>
      <c r="D156" s="395">
        <f>+D130+D155</f>
        <v>181483</v>
      </c>
      <c r="E156" s="341">
        <f>+E130+E155</f>
        <v>456347</v>
      </c>
    </row>
    <row r="157" spans="1:9" ht="7.5" customHeight="1" x14ac:dyDescent="0.25"/>
    <row r="158" spans="1:9" x14ac:dyDescent="0.25">
      <c r="A158" s="468" t="s">
        <v>310</v>
      </c>
      <c r="B158" s="468"/>
      <c r="C158" s="468"/>
      <c r="D158" s="468"/>
      <c r="E158" s="468"/>
    </row>
    <row r="159" spans="1:9" ht="15" customHeight="1" thickBot="1" x14ac:dyDescent="0.3">
      <c r="A159" s="469" t="s">
        <v>120</v>
      </c>
      <c r="B159" s="469"/>
      <c r="C159" s="175"/>
      <c r="E159" s="175" t="s">
        <v>161</v>
      </c>
    </row>
    <row r="160" spans="1:9" ht="25.5" customHeight="1" thickBot="1" x14ac:dyDescent="0.3">
      <c r="A160" s="20">
        <v>1</v>
      </c>
      <c r="B160" s="27" t="s">
        <v>411</v>
      </c>
      <c r="C160" s="396">
        <f>+C63-C130</f>
        <v>-39905</v>
      </c>
      <c r="D160" s="254">
        <f>+D63-D130</f>
        <v>92910</v>
      </c>
      <c r="E160" s="157">
        <f>+E63-E130</f>
        <v>53005</v>
      </c>
    </row>
    <row r="161" spans="1:5" ht="32.25" customHeight="1" thickBot="1" x14ac:dyDescent="0.3">
      <c r="A161" s="20" t="s">
        <v>12</v>
      </c>
      <c r="B161" s="27" t="s">
        <v>417</v>
      </c>
      <c r="C161" s="254">
        <f>+C87-C155</f>
        <v>39905</v>
      </c>
      <c r="D161" s="254">
        <f>+D87-D155</f>
        <v>-92910</v>
      </c>
      <c r="E161" s="157">
        <f>+E87-E155</f>
        <v>-53005</v>
      </c>
    </row>
    <row r="165" spans="1:5" ht="18.75" x14ac:dyDescent="0.25">
      <c r="A165" s="243" t="s">
        <v>567</v>
      </c>
    </row>
  </sheetData>
  <mergeCells count="12">
    <mergeCell ref="A1:E1"/>
    <mergeCell ref="A2:B2"/>
    <mergeCell ref="A3:A4"/>
    <mergeCell ref="B3:B4"/>
    <mergeCell ref="C3:E3"/>
    <mergeCell ref="A90:E90"/>
    <mergeCell ref="A91:B91"/>
    <mergeCell ref="A92:A93"/>
    <mergeCell ref="B92:B93"/>
    <mergeCell ref="C92:E92"/>
    <mergeCell ref="A158:E158"/>
    <mergeCell ref="A159:B15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 Önkormányzat
2015. ÉVI KÖLTSÉGVETÉSÉNEK ÖSSZEVONT MÓDOSÍTOTT MÉRLEGE&amp;10
&amp;R&amp;"Times New Roman CE,Félkövér dőlt"&amp;11 &amp;X1&amp;X 1.1. melléklet a 2/2015. (II.27.) önkormányzati rendelethez </oddHeader>
  </headerFooter>
  <rowBreaks count="2" manualBreakCount="2">
    <brk id="75" max="4" man="1"/>
    <brk id="8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4F982-D232-41E2-9D68-A01AAFE4B458}">
  <sheetPr>
    <tabColor rgb="FF92D050"/>
  </sheetPr>
  <dimension ref="A1:I165"/>
  <sheetViews>
    <sheetView view="pageLayout" topLeftCell="A100" zoomScaleNormal="130" zoomScaleSheetLayoutView="100" workbookViewId="0">
      <selection activeCell="A165" sqref="A165"/>
    </sheetView>
  </sheetViews>
  <sheetFormatPr defaultRowHeight="15.75" x14ac:dyDescent="0.25"/>
  <cols>
    <col min="1" max="1" width="9.5" style="243" customWidth="1"/>
    <col min="2" max="2" width="59.6640625" style="243" customWidth="1"/>
    <col min="3" max="3" width="17.33203125" style="244" customWidth="1"/>
    <col min="4" max="5" width="17.33203125" style="267" customWidth="1"/>
    <col min="6" max="16384" width="9.33203125" style="267"/>
  </cols>
  <sheetData>
    <row r="1" spans="1:5" ht="15.95" customHeight="1" x14ac:dyDescent="0.25">
      <c r="A1" s="470" t="s">
        <v>8</v>
      </c>
      <c r="B1" s="470"/>
      <c r="C1" s="470"/>
      <c r="D1" s="470"/>
      <c r="E1" s="470"/>
    </row>
    <row r="2" spans="1:5" ht="15.95" customHeight="1" thickBot="1" x14ac:dyDescent="0.3">
      <c r="A2" s="469" t="s">
        <v>118</v>
      </c>
      <c r="B2" s="469"/>
      <c r="C2" s="373"/>
      <c r="E2" s="373" t="s">
        <v>161</v>
      </c>
    </row>
    <row r="3" spans="1:5" x14ac:dyDescent="0.25">
      <c r="A3" s="461" t="s">
        <v>62</v>
      </c>
      <c r="B3" s="463" t="s">
        <v>10</v>
      </c>
      <c r="C3" s="465" t="s">
        <v>547</v>
      </c>
      <c r="D3" s="466"/>
      <c r="E3" s="467"/>
    </row>
    <row r="4" spans="1:5" ht="32.25" thickBot="1" x14ac:dyDescent="0.3">
      <c r="A4" s="462"/>
      <c r="B4" s="464"/>
      <c r="C4" s="374" t="s">
        <v>548</v>
      </c>
      <c r="D4" s="375" t="s">
        <v>549</v>
      </c>
      <c r="E4" s="376" t="s">
        <v>550</v>
      </c>
    </row>
    <row r="5" spans="1:5" s="268" customFormat="1" ht="12" customHeight="1" thickBot="1" x14ac:dyDescent="0.25">
      <c r="A5" s="264" t="s">
        <v>424</v>
      </c>
      <c r="B5" s="265" t="s">
        <v>425</v>
      </c>
      <c r="C5" s="265" t="s">
        <v>426</v>
      </c>
      <c r="D5" s="265" t="s">
        <v>428</v>
      </c>
      <c r="E5" s="377" t="s">
        <v>551</v>
      </c>
    </row>
    <row r="6" spans="1:5" s="269" customFormat="1" ht="12" customHeight="1" thickBot="1" x14ac:dyDescent="0.25">
      <c r="A6" s="20" t="s">
        <v>11</v>
      </c>
      <c r="B6" s="21" t="s">
        <v>182</v>
      </c>
      <c r="C6" s="254">
        <f>+C7+C8+C9+C10+C11+C12</f>
        <v>70013</v>
      </c>
      <c r="D6" s="254">
        <f>+D7+D8+D9+D10+D11+D12</f>
        <v>7140</v>
      </c>
      <c r="E6" s="157">
        <f>+E7+E8+E9+E10+E11+E12</f>
        <v>77153</v>
      </c>
    </row>
    <row r="7" spans="1:5" s="269" customFormat="1" ht="12" customHeight="1" x14ac:dyDescent="0.2">
      <c r="A7" s="15" t="s">
        <v>86</v>
      </c>
      <c r="B7" s="270" t="s">
        <v>183</v>
      </c>
      <c r="C7" s="256">
        <v>19317</v>
      </c>
      <c r="D7" s="256">
        <v>86</v>
      </c>
      <c r="E7" s="300">
        <f>C7+D7</f>
        <v>19403</v>
      </c>
    </row>
    <row r="8" spans="1:5" s="269" customFormat="1" ht="12" customHeight="1" x14ac:dyDescent="0.2">
      <c r="A8" s="14" t="s">
        <v>87</v>
      </c>
      <c r="B8" s="271" t="s">
        <v>184</v>
      </c>
      <c r="C8" s="255">
        <v>25282</v>
      </c>
      <c r="D8" s="255">
        <v>647</v>
      </c>
      <c r="E8" s="300">
        <f t="shared" ref="E8:E62" si="0">C8+D8</f>
        <v>25929</v>
      </c>
    </row>
    <row r="9" spans="1:5" s="269" customFormat="1" ht="12" customHeight="1" x14ac:dyDescent="0.2">
      <c r="A9" s="14" t="s">
        <v>88</v>
      </c>
      <c r="B9" s="271" t="s">
        <v>185</v>
      </c>
      <c r="C9" s="255">
        <v>22893</v>
      </c>
      <c r="D9" s="255">
        <v>4086</v>
      </c>
      <c r="E9" s="300">
        <f t="shared" si="0"/>
        <v>26979</v>
      </c>
    </row>
    <row r="10" spans="1:5" s="269" customFormat="1" ht="12" customHeight="1" x14ac:dyDescent="0.2">
      <c r="A10" s="14" t="s">
        <v>89</v>
      </c>
      <c r="B10" s="271" t="s">
        <v>186</v>
      </c>
      <c r="C10" s="255">
        <v>2521</v>
      </c>
      <c r="D10" s="255">
        <v>135</v>
      </c>
      <c r="E10" s="300">
        <f t="shared" si="0"/>
        <v>2656</v>
      </c>
    </row>
    <row r="11" spans="1:5" s="269" customFormat="1" ht="12" customHeight="1" x14ac:dyDescent="0.2">
      <c r="A11" s="14" t="s">
        <v>115</v>
      </c>
      <c r="B11" s="170" t="s">
        <v>366</v>
      </c>
      <c r="C11" s="255"/>
      <c r="D11" s="255">
        <v>2055</v>
      </c>
      <c r="E11" s="300">
        <f t="shared" si="0"/>
        <v>2055</v>
      </c>
    </row>
    <row r="12" spans="1:5" s="269" customFormat="1" ht="12" customHeight="1" thickBot="1" x14ac:dyDescent="0.25">
      <c r="A12" s="16" t="s">
        <v>90</v>
      </c>
      <c r="B12" s="171" t="s">
        <v>367</v>
      </c>
      <c r="C12" s="255"/>
      <c r="D12" s="255">
        <v>131</v>
      </c>
      <c r="E12" s="300">
        <f t="shared" si="0"/>
        <v>131</v>
      </c>
    </row>
    <row r="13" spans="1:5" s="269" customFormat="1" ht="12" customHeight="1" thickBot="1" x14ac:dyDescent="0.25">
      <c r="A13" s="20" t="s">
        <v>12</v>
      </c>
      <c r="B13" s="169" t="s">
        <v>187</v>
      </c>
      <c r="C13" s="254">
        <f>+C14+C15+C16+C17+C18</f>
        <v>14422</v>
      </c>
      <c r="D13" s="254">
        <f>+D14+D15+D16+D17+D18</f>
        <v>7449</v>
      </c>
      <c r="E13" s="157">
        <f>+E14+E15+E16+E17+E18</f>
        <v>21871</v>
      </c>
    </row>
    <row r="14" spans="1:5" s="269" customFormat="1" ht="12" customHeight="1" x14ac:dyDescent="0.2">
      <c r="A14" s="15" t="s">
        <v>92</v>
      </c>
      <c r="B14" s="270" t="s">
        <v>188</v>
      </c>
      <c r="C14" s="256"/>
      <c r="D14" s="256"/>
      <c r="E14" s="300">
        <f t="shared" si="0"/>
        <v>0</v>
      </c>
    </row>
    <row r="15" spans="1:5" s="269" customFormat="1" ht="12" customHeight="1" x14ac:dyDescent="0.2">
      <c r="A15" s="14" t="s">
        <v>93</v>
      </c>
      <c r="B15" s="271" t="s">
        <v>189</v>
      </c>
      <c r="C15" s="255"/>
      <c r="D15" s="255"/>
      <c r="E15" s="300">
        <f t="shared" si="0"/>
        <v>0</v>
      </c>
    </row>
    <row r="16" spans="1:5" s="269" customFormat="1" ht="12" customHeight="1" x14ac:dyDescent="0.2">
      <c r="A16" s="14" t="s">
        <v>94</v>
      </c>
      <c r="B16" s="271" t="s">
        <v>359</v>
      </c>
      <c r="C16" s="255"/>
      <c r="D16" s="255"/>
      <c r="E16" s="300">
        <f t="shared" si="0"/>
        <v>0</v>
      </c>
    </row>
    <row r="17" spans="1:5" s="269" customFormat="1" ht="12" customHeight="1" x14ac:dyDescent="0.2">
      <c r="A17" s="14" t="s">
        <v>95</v>
      </c>
      <c r="B17" s="271" t="s">
        <v>360</v>
      </c>
      <c r="C17" s="255"/>
      <c r="D17" s="255"/>
      <c r="E17" s="300">
        <f t="shared" si="0"/>
        <v>0</v>
      </c>
    </row>
    <row r="18" spans="1:5" s="269" customFormat="1" ht="12" customHeight="1" x14ac:dyDescent="0.2">
      <c r="A18" s="14" t="s">
        <v>96</v>
      </c>
      <c r="B18" s="271" t="s">
        <v>190</v>
      </c>
      <c r="C18" s="255">
        <v>14422</v>
      </c>
      <c r="D18" s="255">
        <v>7449</v>
      </c>
      <c r="E18" s="300">
        <f t="shared" si="0"/>
        <v>21871</v>
      </c>
    </row>
    <row r="19" spans="1:5" s="269" customFormat="1" ht="12" customHeight="1" thickBot="1" x14ac:dyDescent="0.25">
      <c r="A19" s="16" t="s">
        <v>105</v>
      </c>
      <c r="B19" s="171" t="s">
        <v>191</v>
      </c>
      <c r="C19" s="257"/>
      <c r="D19" s="257"/>
      <c r="E19" s="300">
        <f t="shared" si="0"/>
        <v>0</v>
      </c>
    </row>
    <row r="20" spans="1:5" s="269" customFormat="1" ht="12" customHeight="1" thickBot="1" x14ac:dyDescent="0.25">
      <c r="A20" s="20" t="s">
        <v>13</v>
      </c>
      <c r="B20" s="21" t="s">
        <v>192</v>
      </c>
      <c r="C20" s="254">
        <f>+C21+C22+C23+C24+C25</f>
        <v>0</v>
      </c>
      <c r="D20" s="254">
        <f>+D21+D22+D23+D24+D25</f>
        <v>107</v>
      </c>
      <c r="E20" s="157">
        <f>+E21+E22+E23+E24+E25</f>
        <v>107</v>
      </c>
    </row>
    <row r="21" spans="1:5" s="269" customFormat="1" ht="12" customHeight="1" x14ac:dyDescent="0.2">
      <c r="A21" s="15" t="s">
        <v>75</v>
      </c>
      <c r="B21" s="270" t="s">
        <v>193</v>
      </c>
      <c r="C21" s="256"/>
      <c r="D21" s="256">
        <v>107</v>
      </c>
      <c r="E21" s="300">
        <f t="shared" si="0"/>
        <v>107</v>
      </c>
    </row>
    <row r="22" spans="1:5" s="269" customFormat="1" ht="12" customHeight="1" x14ac:dyDescent="0.2">
      <c r="A22" s="14" t="s">
        <v>76</v>
      </c>
      <c r="B22" s="271" t="s">
        <v>194</v>
      </c>
      <c r="C22" s="255"/>
      <c r="D22" s="255"/>
      <c r="E22" s="300">
        <f t="shared" si="0"/>
        <v>0</v>
      </c>
    </row>
    <row r="23" spans="1:5" s="269" customFormat="1" ht="12" customHeight="1" x14ac:dyDescent="0.2">
      <c r="A23" s="14" t="s">
        <v>77</v>
      </c>
      <c r="B23" s="271" t="s">
        <v>361</v>
      </c>
      <c r="C23" s="255"/>
      <c r="D23" s="255"/>
      <c r="E23" s="300">
        <f t="shared" si="0"/>
        <v>0</v>
      </c>
    </row>
    <row r="24" spans="1:5" s="269" customFormat="1" ht="12" customHeight="1" x14ac:dyDescent="0.2">
      <c r="A24" s="14" t="s">
        <v>78</v>
      </c>
      <c r="B24" s="271" t="s">
        <v>362</v>
      </c>
      <c r="C24" s="255"/>
      <c r="D24" s="255"/>
      <c r="E24" s="300">
        <f t="shared" si="0"/>
        <v>0</v>
      </c>
    </row>
    <row r="25" spans="1:5" s="269" customFormat="1" ht="12" customHeight="1" x14ac:dyDescent="0.2">
      <c r="A25" s="14" t="s">
        <v>127</v>
      </c>
      <c r="B25" s="271" t="s">
        <v>195</v>
      </c>
      <c r="C25" s="255"/>
      <c r="D25" s="255"/>
      <c r="E25" s="300">
        <f t="shared" si="0"/>
        <v>0</v>
      </c>
    </row>
    <row r="26" spans="1:5" s="269" customFormat="1" ht="12" customHeight="1" thickBot="1" x14ac:dyDescent="0.25">
      <c r="A26" s="16" t="s">
        <v>128</v>
      </c>
      <c r="B26" s="272" t="s">
        <v>196</v>
      </c>
      <c r="C26" s="257"/>
      <c r="D26" s="257"/>
      <c r="E26" s="300">
        <f t="shared" si="0"/>
        <v>0</v>
      </c>
    </row>
    <row r="27" spans="1:5" s="269" customFormat="1" ht="12" customHeight="1" thickBot="1" x14ac:dyDescent="0.25">
      <c r="A27" s="20" t="s">
        <v>129</v>
      </c>
      <c r="B27" s="21" t="s">
        <v>552</v>
      </c>
      <c r="C27" s="260">
        <f>+C28+C29+C30+C31+C32+C33+C34</f>
        <v>105300</v>
      </c>
      <c r="D27" s="260">
        <f>+D28+D29+D30+D31+D32+D33+D34</f>
        <v>79907</v>
      </c>
      <c r="E27" s="299">
        <f>+E28+E29+E30+E31+E32+E33+E34</f>
        <v>185207</v>
      </c>
    </row>
    <row r="28" spans="1:5" s="269" customFormat="1" ht="12" customHeight="1" x14ac:dyDescent="0.2">
      <c r="A28" s="15" t="s">
        <v>198</v>
      </c>
      <c r="B28" s="270" t="s">
        <v>553</v>
      </c>
      <c r="C28" s="301">
        <v>3100</v>
      </c>
      <c r="D28" s="301">
        <v>73982</v>
      </c>
      <c r="E28" s="300">
        <f t="shared" si="0"/>
        <v>77082</v>
      </c>
    </row>
    <row r="29" spans="1:5" s="269" customFormat="1" ht="12" customHeight="1" x14ac:dyDescent="0.2">
      <c r="A29" s="14" t="s">
        <v>201</v>
      </c>
      <c r="B29" s="271" t="s">
        <v>554</v>
      </c>
      <c r="C29" s="255"/>
      <c r="D29" s="255"/>
      <c r="E29" s="300">
        <f t="shared" si="0"/>
        <v>0</v>
      </c>
    </row>
    <row r="30" spans="1:5" s="269" customFormat="1" ht="12" customHeight="1" x14ac:dyDescent="0.2">
      <c r="A30" s="14" t="s">
        <v>202</v>
      </c>
      <c r="B30" s="271" t="s">
        <v>555</v>
      </c>
      <c r="C30" s="255">
        <v>95000</v>
      </c>
      <c r="D30" s="255">
        <v>-32</v>
      </c>
      <c r="E30" s="300">
        <f t="shared" si="0"/>
        <v>94968</v>
      </c>
    </row>
    <row r="31" spans="1:5" s="269" customFormat="1" ht="12" customHeight="1" x14ac:dyDescent="0.2">
      <c r="A31" s="14" t="s">
        <v>203</v>
      </c>
      <c r="B31" s="271" t="s">
        <v>556</v>
      </c>
      <c r="C31" s="255"/>
      <c r="D31" s="255"/>
      <c r="E31" s="300">
        <f t="shared" si="0"/>
        <v>0</v>
      </c>
    </row>
    <row r="32" spans="1:5" s="269" customFormat="1" ht="12" customHeight="1" x14ac:dyDescent="0.2">
      <c r="A32" s="14" t="s">
        <v>557</v>
      </c>
      <c r="B32" s="271" t="s">
        <v>206</v>
      </c>
      <c r="C32" s="255">
        <v>7000</v>
      </c>
      <c r="D32" s="255">
        <v>3563</v>
      </c>
      <c r="E32" s="300">
        <f t="shared" si="0"/>
        <v>10563</v>
      </c>
    </row>
    <row r="33" spans="1:5" s="269" customFormat="1" ht="12" customHeight="1" x14ac:dyDescent="0.2">
      <c r="A33" s="14" t="s">
        <v>558</v>
      </c>
      <c r="B33" s="271" t="s">
        <v>207</v>
      </c>
      <c r="C33" s="255">
        <v>150</v>
      </c>
      <c r="D33" s="255">
        <v>353</v>
      </c>
      <c r="E33" s="300">
        <f t="shared" si="0"/>
        <v>503</v>
      </c>
    </row>
    <row r="34" spans="1:5" s="269" customFormat="1" ht="12" customHeight="1" thickBot="1" x14ac:dyDescent="0.25">
      <c r="A34" s="16" t="s">
        <v>559</v>
      </c>
      <c r="B34" s="272" t="s">
        <v>208</v>
      </c>
      <c r="C34" s="257">
        <v>50</v>
      </c>
      <c r="D34" s="257">
        <v>2041</v>
      </c>
      <c r="E34" s="300">
        <f t="shared" si="0"/>
        <v>2091</v>
      </c>
    </row>
    <row r="35" spans="1:5" s="269" customFormat="1" ht="12" customHeight="1" thickBot="1" x14ac:dyDescent="0.25">
      <c r="A35" s="20" t="s">
        <v>15</v>
      </c>
      <c r="B35" s="21" t="s">
        <v>368</v>
      </c>
      <c r="C35" s="254">
        <f>SUM(C36:C46)</f>
        <v>13020</v>
      </c>
      <c r="D35" s="254">
        <f>SUM(D36:D46)</f>
        <v>35507</v>
      </c>
      <c r="E35" s="157">
        <f>SUM(E36:E46)</f>
        <v>48527</v>
      </c>
    </row>
    <row r="36" spans="1:5" s="269" customFormat="1" ht="12" customHeight="1" x14ac:dyDescent="0.2">
      <c r="A36" s="15" t="s">
        <v>79</v>
      </c>
      <c r="B36" s="270" t="s">
        <v>211</v>
      </c>
      <c r="C36" s="256"/>
      <c r="D36" s="256"/>
      <c r="E36" s="300">
        <f t="shared" si="0"/>
        <v>0</v>
      </c>
    </row>
    <row r="37" spans="1:5" s="269" customFormat="1" ht="12" customHeight="1" x14ac:dyDescent="0.2">
      <c r="A37" s="14" t="s">
        <v>80</v>
      </c>
      <c r="B37" s="271" t="s">
        <v>212</v>
      </c>
      <c r="C37" s="255">
        <v>980</v>
      </c>
      <c r="D37" s="255">
        <v>3098</v>
      </c>
      <c r="E37" s="300">
        <f t="shared" si="0"/>
        <v>4078</v>
      </c>
    </row>
    <row r="38" spans="1:5" s="269" customFormat="1" ht="12" customHeight="1" x14ac:dyDescent="0.2">
      <c r="A38" s="14" t="s">
        <v>81</v>
      </c>
      <c r="B38" s="271" t="s">
        <v>213</v>
      </c>
      <c r="C38" s="255"/>
      <c r="D38" s="255">
        <v>981</v>
      </c>
      <c r="E38" s="300">
        <f t="shared" si="0"/>
        <v>981</v>
      </c>
    </row>
    <row r="39" spans="1:5" s="269" customFormat="1" ht="12" customHeight="1" x14ac:dyDescent="0.2">
      <c r="A39" s="14" t="s">
        <v>131</v>
      </c>
      <c r="B39" s="271" t="s">
        <v>214</v>
      </c>
      <c r="C39" s="255"/>
      <c r="D39" s="255">
        <v>19619</v>
      </c>
      <c r="E39" s="300">
        <f t="shared" si="0"/>
        <v>19619</v>
      </c>
    </row>
    <row r="40" spans="1:5" s="269" customFormat="1" ht="12" customHeight="1" x14ac:dyDescent="0.2">
      <c r="A40" s="14" t="s">
        <v>132</v>
      </c>
      <c r="B40" s="271" t="s">
        <v>215</v>
      </c>
      <c r="C40" s="255">
        <v>9543</v>
      </c>
      <c r="D40" s="255">
        <v>-161</v>
      </c>
      <c r="E40" s="300">
        <f t="shared" si="0"/>
        <v>9382</v>
      </c>
    </row>
    <row r="41" spans="1:5" s="269" customFormat="1" ht="12" customHeight="1" x14ac:dyDescent="0.2">
      <c r="A41" s="14" t="s">
        <v>133</v>
      </c>
      <c r="B41" s="271" t="s">
        <v>216</v>
      </c>
      <c r="C41" s="255">
        <v>2497</v>
      </c>
      <c r="D41" s="255">
        <v>5666</v>
      </c>
      <c r="E41" s="300">
        <f t="shared" si="0"/>
        <v>8163</v>
      </c>
    </row>
    <row r="42" spans="1:5" s="269" customFormat="1" ht="12" customHeight="1" x14ac:dyDescent="0.2">
      <c r="A42" s="14" t="s">
        <v>134</v>
      </c>
      <c r="B42" s="271" t="s">
        <v>217</v>
      </c>
      <c r="C42" s="255"/>
      <c r="D42" s="255">
        <v>810</v>
      </c>
      <c r="E42" s="300">
        <f t="shared" si="0"/>
        <v>810</v>
      </c>
    </row>
    <row r="43" spans="1:5" s="269" customFormat="1" ht="12" customHeight="1" x14ac:dyDescent="0.2">
      <c r="A43" s="14" t="s">
        <v>135</v>
      </c>
      <c r="B43" s="271" t="s">
        <v>560</v>
      </c>
      <c r="C43" s="255"/>
      <c r="D43" s="255">
        <v>4317</v>
      </c>
      <c r="E43" s="300">
        <f t="shared" si="0"/>
        <v>4317</v>
      </c>
    </row>
    <row r="44" spans="1:5" s="269" customFormat="1" ht="12" customHeight="1" x14ac:dyDescent="0.2">
      <c r="A44" s="14" t="s">
        <v>209</v>
      </c>
      <c r="B44" s="271" t="s">
        <v>219</v>
      </c>
      <c r="C44" s="258"/>
      <c r="D44" s="258"/>
      <c r="E44" s="300">
        <f t="shared" si="0"/>
        <v>0</v>
      </c>
    </row>
    <row r="45" spans="1:5" s="269" customFormat="1" ht="12" customHeight="1" x14ac:dyDescent="0.2">
      <c r="A45" s="16" t="s">
        <v>210</v>
      </c>
      <c r="B45" s="272" t="s">
        <v>370</v>
      </c>
      <c r="C45" s="259"/>
      <c r="D45" s="259"/>
      <c r="E45" s="300">
        <f t="shared" si="0"/>
        <v>0</v>
      </c>
    </row>
    <row r="46" spans="1:5" s="269" customFormat="1" ht="12" customHeight="1" thickBot="1" x14ac:dyDescent="0.25">
      <c r="A46" s="16" t="s">
        <v>369</v>
      </c>
      <c r="B46" s="171" t="s">
        <v>220</v>
      </c>
      <c r="C46" s="259"/>
      <c r="D46" s="259">
        <v>1177</v>
      </c>
      <c r="E46" s="300">
        <f t="shared" si="0"/>
        <v>1177</v>
      </c>
    </row>
    <row r="47" spans="1:5" s="269" customFormat="1" ht="12" customHeight="1" thickBot="1" x14ac:dyDescent="0.25">
      <c r="A47" s="20" t="s">
        <v>16</v>
      </c>
      <c r="B47" s="21" t="s">
        <v>221</v>
      </c>
      <c r="C47" s="254">
        <f>SUM(C48:C52)</f>
        <v>15000</v>
      </c>
      <c r="D47" s="254">
        <f>SUM(D48:D52)</f>
        <v>-15000</v>
      </c>
      <c r="E47" s="157">
        <f>SUM(E48:E52)</f>
        <v>0</v>
      </c>
    </row>
    <row r="48" spans="1:5" s="269" customFormat="1" ht="12" customHeight="1" x14ac:dyDescent="0.2">
      <c r="A48" s="15" t="s">
        <v>82</v>
      </c>
      <c r="B48" s="270" t="s">
        <v>225</v>
      </c>
      <c r="C48" s="315"/>
      <c r="D48" s="315"/>
      <c r="E48" s="378">
        <f t="shared" si="0"/>
        <v>0</v>
      </c>
    </row>
    <row r="49" spans="1:5" s="269" customFormat="1" ht="12" customHeight="1" x14ac:dyDescent="0.2">
      <c r="A49" s="14" t="s">
        <v>83</v>
      </c>
      <c r="B49" s="271" t="s">
        <v>226</v>
      </c>
      <c r="C49" s="258">
        <v>15000</v>
      </c>
      <c r="D49" s="258">
        <v>-15000</v>
      </c>
      <c r="E49" s="378">
        <f t="shared" si="0"/>
        <v>0</v>
      </c>
    </row>
    <row r="50" spans="1:5" s="269" customFormat="1" ht="12" customHeight="1" x14ac:dyDescent="0.2">
      <c r="A50" s="14" t="s">
        <v>222</v>
      </c>
      <c r="B50" s="271" t="s">
        <v>227</v>
      </c>
      <c r="C50" s="258"/>
      <c r="D50" s="258"/>
      <c r="E50" s="378">
        <f t="shared" si="0"/>
        <v>0</v>
      </c>
    </row>
    <row r="51" spans="1:5" s="269" customFormat="1" ht="12" customHeight="1" x14ac:dyDescent="0.2">
      <c r="A51" s="14" t="s">
        <v>223</v>
      </c>
      <c r="B51" s="271" t="s">
        <v>228</v>
      </c>
      <c r="C51" s="258"/>
      <c r="D51" s="258"/>
      <c r="E51" s="378">
        <f t="shared" si="0"/>
        <v>0</v>
      </c>
    </row>
    <row r="52" spans="1:5" s="269" customFormat="1" ht="12" customHeight="1" thickBot="1" x14ac:dyDescent="0.25">
      <c r="A52" s="16" t="s">
        <v>224</v>
      </c>
      <c r="B52" s="171" t="s">
        <v>229</v>
      </c>
      <c r="C52" s="259"/>
      <c r="D52" s="259"/>
      <c r="E52" s="378">
        <f t="shared" si="0"/>
        <v>0</v>
      </c>
    </row>
    <row r="53" spans="1:5" s="269" customFormat="1" ht="12" customHeight="1" thickBot="1" x14ac:dyDescent="0.25">
      <c r="A53" s="20" t="s">
        <v>136</v>
      </c>
      <c r="B53" s="21" t="s">
        <v>230</v>
      </c>
      <c r="C53" s="254">
        <f>SUM(C54:C56)</f>
        <v>17204</v>
      </c>
      <c r="D53" s="254">
        <f>SUM(D54:D56)</f>
        <v>887</v>
      </c>
      <c r="E53" s="157">
        <f>SUM(E54:E56)</f>
        <v>18091</v>
      </c>
    </row>
    <row r="54" spans="1:5" s="269" customFormat="1" ht="12" customHeight="1" x14ac:dyDescent="0.2">
      <c r="A54" s="15" t="s">
        <v>84</v>
      </c>
      <c r="B54" s="270" t="s">
        <v>231</v>
      </c>
      <c r="C54" s="256"/>
      <c r="D54" s="256"/>
      <c r="E54" s="300">
        <f t="shared" si="0"/>
        <v>0</v>
      </c>
    </row>
    <row r="55" spans="1:5" s="269" customFormat="1" ht="12" customHeight="1" x14ac:dyDescent="0.2">
      <c r="A55" s="14" t="s">
        <v>85</v>
      </c>
      <c r="B55" s="379" t="s">
        <v>561</v>
      </c>
      <c r="C55" s="255">
        <v>17204</v>
      </c>
      <c r="D55" s="255">
        <v>437</v>
      </c>
      <c r="E55" s="300">
        <f t="shared" si="0"/>
        <v>17641</v>
      </c>
    </row>
    <row r="56" spans="1:5" s="269" customFormat="1" ht="12" customHeight="1" x14ac:dyDescent="0.2">
      <c r="A56" s="14" t="s">
        <v>234</v>
      </c>
      <c r="B56" s="271" t="s">
        <v>232</v>
      </c>
      <c r="C56" s="255"/>
      <c r="D56" s="255">
        <v>450</v>
      </c>
      <c r="E56" s="300">
        <f t="shared" si="0"/>
        <v>450</v>
      </c>
    </row>
    <row r="57" spans="1:5" s="269" customFormat="1" ht="12" customHeight="1" thickBot="1" x14ac:dyDescent="0.25">
      <c r="A57" s="16" t="s">
        <v>235</v>
      </c>
      <c r="B57" s="171" t="s">
        <v>233</v>
      </c>
      <c r="C57" s="257"/>
      <c r="D57" s="257"/>
      <c r="E57" s="300">
        <f t="shared" si="0"/>
        <v>0</v>
      </c>
    </row>
    <row r="58" spans="1:5" s="269" customFormat="1" ht="12" customHeight="1" thickBot="1" x14ac:dyDescent="0.25">
      <c r="A58" s="20" t="s">
        <v>18</v>
      </c>
      <c r="B58" s="169" t="s">
        <v>236</v>
      </c>
      <c r="C58" s="254">
        <f>SUM(C59:C61)</f>
        <v>0</v>
      </c>
      <c r="D58" s="254">
        <f>SUM(D59:D61)</f>
        <v>1223</v>
      </c>
      <c r="E58" s="157">
        <f>SUM(E59:E61)</f>
        <v>1223</v>
      </c>
    </row>
    <row r="59" spans="1:5" s="269" customFormat="1" ht="12" customHeight="1" x14ac:dyDescent="0.2">
      <c r="A59" s="15" t="s">
        <v>137</v>
      </c>
      <c r="B59" s="270" t="s">
        <v>238</v>
      </c>
      <c r="C59" s="258"/>
      <c r="D59" s="258"/>
      <c r="E59" s="380">
        <f t="shared" si="0"/>
        <v>0</v>
      </c>
    </row>
    <row r="60" spans="1:5" s="269" customFormat="1" ht="12" customHeight="1" x14ac:dyDescent="0.2">
      <c r="A60" s="14" t="s">
        <v>138</v>
      </c>
      <c r="B60" s="271" t="s">
        <v>364</v>
      </c>
      <c r="C60" s="258"/>
      <c r="D60" s="258">
        <v>937</v>
      </c>
      <c r="E60" s="380">
        <f t="shared" si="0"/>
        <v>937</v>
      </c>
    </row>
    <row r="61" spans="1:5" s="269" customFormat="1" ht="12" customHeight="1" x14ac:dyDescent="0.2">
      <c r="A61" s="14" t="s">
        <v>162</v>
      </c>
      <c r="B61" s="271" t="s">
        <v>239</v>
      </c>
      <c r="C61" s="258"/>
      <c r="D61" s="258">
        <v>286</v>
      </c>
      <c r="E61" s="380">
        <f t="shared" si="0"/>
        <v>286</v>
      </c>
    </row>
    <row r="62" spans="1:5" s="269" customFormat="1" ht="12" customHeight="1" thickBot="1" x14ac:dyDescent="0.25">
      <c r="A62" s="16" t="s">
        <v>237</v>
      </c>
      <c r="B62" s="171" t="s">
        <v>240</v>
      </c>
      <c r="C62" s="258"/>
      <c r="D62" s="258"/>
      <c r="E62" s="380">
        <f t="shared" si="0"/>
        <v>0</v>
      </c>
    </row>
    <row r="63" spans="1:5" s="269" customFormat="1" ht="12" customHeight="1" thickBot="1" x14ac:dyDescent="0.25">
      <c r="A63" s="332" t="s">
        <v>413</v>
      </c>
      <c r="B63" s="21" t="s">
        <v>241</v>
      </c>
      <c r="C63" s="260">
        <f>+C6+C13+C20+C27+C35+C47+C53+C58</f>
        <v>234959</v>
      </c>
      <c r="D63" s="260">
        <f>+D6+D13+D20+D27+D35+D47+D53+D58</f>
        <v>117220</v>
      </c>
      <c r="E63" s="299">
        <f>+E6+E13+E20+E27+E35+E47+E53+E58</f>
        <v>352179</v>
      </c>
    </row>
    <row r="64" spans="1:5" s="269" customFormat="1" ht="12" customHeight="1" thickBot="1" x14ac:dyDescent="0.25">
      <c r="A64" s="316" t="s">
        <v>242</v>
      </c>
      <c r="B64" s="169" t="s">
        <v>243</v>
      </c>
      <c r="C64" s="254">
        <f>SUM(C65:C67)</f>
        <v>0</v>
      </c>
      <c r="D64" s="254">
        <f>SUM(D65:D67)</f>
        <v>0</v>
      </c>
      <c r="E64" s="157">
        <f>SUM(E65:E67)</f>
        <v>0</v>
      </c>
    </row>
    <row r="65" spans="1:5" s="269" customFormat="1" ht="12" customHeight="1" x14ac:dyDescent="0.2">
      <c r="A65" s="15" t="s">
        <v>274</v>
      </c>
      <c r="B65" s="270" t="s">
        <v>244</v>
      </c>
      <c r="C65" s="258"/>
      <c r="D65" s="258"/>
      <c r="E65" s="380">
        <f t="shared" ref="E65:E86" si="1">C65+D65</f>
        <v>0</v>
      </c>
    </row>
    <row r="66" spans="1:5" s="269" customFormat="1" ht="12" customHeight="1" x14ac:dyDescent="0.2">
      <c r="A66" s="14" t="s">
        <v>283</v>
      </c>
      <c r="B66" s="271" t="s">
        <v>245</v>
      </c>
      <c r="C66" s="258"/>
      <c r="D66" s="258"/>
      <c r="E66" s="380">
        <f t="shared" si="1"/>
        <v>0</v>
      </c>
    </row>
    <row r="67" spans="1:5" s="269" customFormat="1" ht="12" customHeight="1" thickBot="1" x14ac:dyDescent="0.25">
      <c r="A67" s="16" t="s">
        <v>284</v>
      </c>
      <c r="B67" s="328" t="s">
        <v>398</v>
      </c>
      <c r="C67" s="258"/>
      <c r="D67" s="258"/>
      <c r="E67" s="380">
        <f t="shared" si="1"/>
        <v>0</v>
      </c>
    </row>
    <row r="68" spans="1:5" s="269" customFormat="1" ht="12" customHeight="1" thickBot="1" x14ac:dyDescent="0.25">
      <c r="A68" s="316" t="s">
        <v>247</v>
      </c>
      <c r="B68" s="169" t="s">
        <v>248</v>
      </c>
      <c r="C68" s="254">
        <f>SUM(C69:C72)</f>
        <v>30000</v>
      </c>
      <c r="D68" s="254">
        <f>SUM(D69:D72)</f>
        <v>58683</v>
      </c>
      <c r="E68" s="157">
        <f>SUM(E69:E72)</f>
        <v>88683</v>
      </c>
    </row>
    <row r="69" spans="1:5" s="269" customFormat="1" ht="12" customHeight="1" x14ac:dyDescent="0.2">
      <c r="A69" s="15" t="s">
        <v>116</v>
      </c>
      <c r="B69" s="270" t="s">
        <v>249</v>
      </c>
      <c r="C69" s="258"/>
      <c r="D69" s="258">
        <v>88683</v>
      </c>
      <c r="E69" s="380">
        <f t="shared" si="1"/>
        <v>88683</v>
      </c>
    </row>
    <row r="70" spans="1:5" s="269" customFormat="1" ht="12" customHeight="1" x14ac:dyDescent="0.2">
      <c r="A70" s="14" t="s">
        <v>117</v>
      </c>
      <c r="B70" s="271" t="s">
        <v>250</v>
      </c>
      <c r="C70" s="258"/>
      <c r="D70" s="258"/>
      <c r="E70" s="380">
        <f t="shared" si="1"/>
        <v>0</v>
      </c>
    </row>
    <row r="71" spans="1:5" s="269" customFormat="1" ht="12" customHeight="1" x14ac:dyDescent="0.2">
      <c r="A71" s="14" t="s">
        <v>275</v>
      </c>
      <c r="B71" s="271" t="s">
        <v>251</v>
      </c>
      <c r="C71" s="258">
        <v>30000</v>
      </c>
      <c r="D71" s="258">
        <v>-30000</v>
      </c>
      <c r="E71" s="380">
        <f t="shared" si="1"/>
        <v>0</v>
      </c>
    </row>
    <row r="72" spans="1:5" s="269" customFormat="1" ht="12" customHeight="1" thickBot="1" x14ac:dyDescent="0.25">
      <c r="A72" s="16" t="s">
        <v>276</v>
      </c>
      <c r="B72" s="171" t="s">
        <v>252</v>
      </c>
      <c r="C72" s="258"/>
      <c r="D72" s="258"/>
      <c r="E72" s="380">
        <f t="shared" si="1"/>
        <v>0</v>
      </c>
    </row>
    <row r="73" spans="1:5" s="269" customFormat="1" ht="12" customHeight="1" thickBot="1" x14ac:dyDescent="0.25">
      <c r="A73" s="316" t="s">
        <v>253</v>
      </c>
      <c r="B73" s="169" t="s">
        <v>254</v>
      </c>
      <c r="C73" s="254">
        <f>SUM(C74:C75)</f>
        <v>9905</v>
      </c>
      <c r="D73" s="254">
        <f>SUM(D74:D75)</f>
        <v>2868</v>
      </c>
      <c r="E73" s="157">
        <f>SUM(E74:E75)</f>
        <v>12773</v>
      </c>
    </row>
    <row r="74" spans="1:5" s="269" customFormat="1" ht="12" customHeight="1" x14ac:dyDescent="0.2">
      <c r="A74" s="15" t="s">
        <v>277</v>
      </c>
      <c r="B74" s="270" t="s">
        <v>255</v>
      </c>
      <c r="C74" s="258">
        <v>9905</v>
      </c>
      <c r="D74" s="258">
        <v>2868</v>
      </c>
      <c r="E74" s="380">
        <f t="shared" si="1"/>
        <v>12773</v>
      </c>
    </row>
    <row r="75" spans="1:5" s="269" customFormat="1" ht="12" customHeight="1" thickBot="1" x14ac:dyDescent="0.25">
      <c r="A75" s="16" t="s">
        <v>278</v>
      </c>
      <c r="B75" s="171" t="s">
        <v>256</v>
      </c>
      <c r="C75" s="258"/>
      <c r="D75" s="258"/>
      <c r="E75" s="380">
        <f t="shared" si="1"/>
        <v>0</v>
      </c>
    </row>
    <row r="76" spans="1:5" s="269" customFormat="1" ht="12" customHeight="1" thickBot="1" x14ac:dyDescent="0.25">
      <c r="A76" s="316" t="s">
        <v>257</v>
      </c>
      <c r="B76" s="169" t="s">
        <v>258</v>
      </c>
      <c r="C76" s="254">
        <f>SUM(C77:C79)</f>
        <v>0</v>
      </c>
      <c r="D76" s="254">
        <f>SUM(D77:D79)</f>
        <v>2712</v>
      </c>
      <c r="E76" s="157">
        <f>SUM(E77:E79)</f>
        <v>2712</v>
      </c>
    </row>
    <row r="77" spans="1:5" s="269" customFormat="1" ht="12" customHeight="1" x14ac:dyDescent="0.2">
      <c r="A77" s="15" t="s">
        <v>279</v>
      </c>
      <c r="B77" s="270" t="s">
        <v>259</v>
      </c>
      <c r="C77" s="258"/>
      <c r="D77" s="258">
        <v>2712</v>
      </c>
      <c r="E77" s="380">
        <f t="shared" si="1"/>
        <v>2712</v>
      </c>
    </row>
    <row r="78" spans="1:5" s="269" customFormat="1" ht="12" customHeight="1" x14ac:dyDescent="0.2">
      <c r="A78" s="14" t="s">
        <v>280</v>
      </c>
      <c r="B78" s="271" t="s">
        <v>260</v>
      </c>
      <c r="C78" s="258"/>
      <c r="D78" s="258"/>
      <c r="E78" s="380">
        <f t="shared" si="1"/>
        <v>0</v>
      </c>
    </row>
    <row r="79" spans="1:5" s="269" customFormat="1" ht="12" customHeight="1" thickBot="1" x14ac:dyDescent="0.25">
      <c r="A79" s="16" t="s">
        <v>281</v>
      </c>
      <c r="B79" s="171" t="s">
        <v>261</v>
      </c>
      <c r="C79" s="258"/>
      <c r="D79" s="258"/>
      <c r="E79" s="380">
        <f t="shared" si="1"/>
        <v>0</v>
      </c>
    </row>
    <row r="80" spans="1:5" s="269" customFormat="1" ht="12" customHeight="1" thickBot="1" x14ac:dyDescent="0.25">
      <c r="A80" s="316" t="s">
        <v>262</v>
      </c>
      <c r="B80" s="169" t="s">
        <v>282</v>
      </c>
      <c r="C80" s="254">
        <f>SUM(C81:C84)</f>
        <v>0</v>
      </c>
      <c r="D80" s="254">
        <f>SUM(D81:D84)</f>
        <v>0</v>
      </c>
      <c r="E80" s="157">
        <f>SUM(E81:E84)</f>
        <v>0</v>
      </c>
    </row>
    <row r="81" spans="1:5" s="269" customFormat="1" ht="12" customHeight="1" x14ac:dyDescent="0.2">
      <c r="A81" s="274" t="s">
        <v>263</v>
      </c>
      <c r="B81" s="270" t="s">
        <v>264</v>
      </c>
      <c r="C81" s="258"/>
      <c r="D81" s="258"/>
      <c r="E81" s="380">
        <f t="shared" si="1"/>
        <v>0</v>
      </c>
    </row>
    <row r="82" spans="1:5" s="269" customFormat="1" ht="12" customHeight="1" x14ac:dyDescent="0.2">
      <c r="A82" s="275" t="s">
        <v>265</v>
      </c>
      <c r="B82" s="271" t="s">
        <v>266</v>
      </c>
      <c r="C82" s="258"/>
      <c r="D82" s="258"/>
      <c r="E82" s="380">
        <f t="shared" si="1"/>
        <v>0</v>
      </c>
    </row>
    <row r="83" spans="1:5" s="269" customFormat="1" ht="12" customHeight="1" x14ac:dyDescent="0.2">
      <c r="A83" s="275" t="s">
        <v>267</v>
      </c>
      <c r="B83" s="271" t="s">
        <v>268</v>
      </c>
      <c r="C83" s="258"/>
      <c r="D83" s="258"/>
      <c r="E83" s="380">
        <f t="shared" si="1"/>
        <v>0</v>
      </c>
    </row>
    <row r="84" spans="1:5" s="269" customFormat="1" ht="12" customHeight="1" thickBot="1" x14ac:dyDescent="0.25">
      <c r="A84" s="276" t="s">
        <v>269</v>
      </c>
      <c r="B84" s="171" t="s">
        <v>270</v>
      </c>
      <c r="C84" s="258"/>
      <c r="D84" s="258"/>
      <c r="E84" s="380">
        <f t="shared" si="1"/>
        <v>0</v>
      </c>
    </row>
    <row r="85" spans="1:5" s="269" customFormat="1" ht="12" customHeight="1" thickBot="1" x14ac:dyDescent="0.25">
      <c r="A85" s="316" t="s">
        <v>271</v>
      </c>
      <c r="B85" s="169" t="s">
        <v>412</v>
      </c>
      <c r="C85" s="318"/>
      <c r="D85" s="318"/>
      <c r="E85" s="157">
        <f t="shared" si="1"/>
        <v>0</v>
      </c>
    </row>
    <row r="86" spans="1:5" s="269" customFormat="1" ht="13.5" customHeight="1" thickBot="1" x14ac:dyDescent="0.25">
      <c r="A86" s="316" t="s">
        <v>273</v>
      </c>
      <c r="B86" s="169" t="s">
        <v>272</v>
      </c>
      <c r="C86" s="318"/>
      <c r="D86" s="318"/>
      <c r="E86" s="157">
        <f t="shared" si="1"/>
        <v>0</v>
      </c>
    </row>
    <row r="87" spans="1:5" s="269" customFormat="1" ht="15.75" customHeight="1" thickBot="1" x14ac:dyDescent="0.25">
      <c r="A87" s="316" t="s">
        <v>285</v>
      </c>
      <c r="B87" s="277" t="s">
        <v>415</v>
      </c>
      <c r="C87" s="260">
        <f>+C64+C68+C73+C76+C80+C86+C85</f>
        <v>39905</v>
      </c>
      <c r="D87" s="260">
        <f>+D64+D68+D73+D76+D80+D86+D85</f>
        <v>64263</v>
      </c>
      <c r="E87" s="299">
        <f>+E64+E68+E73+E76+E80+E86+E85</f>
        <v>104168</v>
      </c>
    </row>
    <row r="88" spans="1:5" s="269" customFormat="1" ht="25.5" customHeight="1" thickBot="1" x14ac:dyDescent="0.25">
      <c r="A88" s="317" t="s">
        <v>414</v>
      </c>
      <c r="B88" s="278" t="s">
        <v>416</v>
      </c>
      <c r="C88" s="260">
        <f>+C63+C87</f>
        <v>274864</v>
      </c>
      <c r="D88" s="260">
        <f>+D63+D87</f>
        <v>181483</v>
      </c>
      <c r="E88" s="299">
        <f>+E63+E87</f>
        <v>456347</v>
      </c>
    </row>
    <row r="89" spans="1:5" s="269" customFormat="1" ht="30.75" customHeight="1" x14ac:dyDescent="0.2">
      <c r="A89" s="5"/>
      <c r="B89" s="6"/>
      <c r="C89" s="174"/>
    </row>
    <row r="90" spans="1:5" ht="16.5" customHeight="1" x14ac:dyDescent="0.25">
      <c r="A90" s="470" t="s">
        <v>40</v>
      </c>
      <c r="B90" s="470"/>
      <c r="C90" s="470"/>
      <c r="D90" s="470"/>
      <c r="E90" s="470"/>
    </row>
    <row r="91" spans="1:5" s="279" customFormat="1" ht="16.5" customHeight="1" thickBot="1" x14ac:dyDescent="0.3">
      <c r="A91" s="460" t="s">
        <v>119</v>
      </c>
      <c r="B91" s="460"/>
      <c r="C91" s="108"/>
      <c r="E91" s="108" t="s">
        <v>161</v>
      </c>
    </row>
    <row r="92" spans="1:5" x14ac:dyDescent="0.25">
      <c r="A92" s="461" t="s">
        <v>62</v>
      </c>
      <c r="B92" s="463" t="s">
        <v>562</v>
      </c>
      <c r="C92" s="465" t="s">
        <v>563</v>
      </c>
      <c r="D92" s="466"/>
      <c r="E92" s="467"/>
    </row>
    <row r="93" spans="1:5" ht="36.75" thickBot="1" x14ac:dyDescent="0.3">
      <c r="A93" s="462"/>
      <c r="B93" s="464"/>
      <c r="C93" s="374" t="s">
        <v>548</v>
      </c>
      <c r="D93" s="375" t="s">
        <v>564</v>
      </c>
      <c r="E93" s="381" t="s">
        <v>565</v>
      </c>
    </row>
    <row r="94" spans="1:5" s="268" customFormat="1" ht="12" customHeight="1" thickBot="1" x14ac:dyDescent="0.25">
      <c r="A94" s="34" t="s">
        <v>424</v>
      </c>
      <c r="B94" s="35" t="s">
        <v>425</v>
      </c>
      <c r="C94" s="35" t="s">
        <v>426</v>
      </c>
      <c r="D94" s="35" t="s">
        <v>428</v>
      </c>
      <c r="E94" s="382" t="s">
        <v>551</v>
      </c>
    </row>
    <row r="95" spans="1:5" ht="12" customHeight="1" thickBot="1" x14ac:dyDescent="0.3">
      <c r="A95" s="22" t="s">
        <v>11</v>
      </c>
      <c r="B95" s="28" t="s">
        <v>374</v>
      </c>
      <c r="C95" s="253">
        <f>C96+C97+C98+C99+C100+C113</f>
        <v>259864</v>
      </c>
      <c r="D95" s="253">
        <f>D96+D97+D98+D99+D100+D113</f>
        <v>8100</v>
      </c>
      <c r="E95" s="335">
        <f>E96+E97+E98+E99+E100+E113</f>
        <v>267964</v>
      </c>
    </row>
    <row r="96" spans="1:5" ht="12" customHeight="1" x14ac:dyDescent="0.25">
      <c r="A96" s="17" t="s">
        <v>86</v>
      </c>
      <c r="B96" s="10" t="s">
        <v>42</v>
      </c>
      <c r="C96" s="342">
        <v>87026</v>
      </c>
      <c r="D96" s="342">
        <v>15332</v>
      </c>
      <c r="E96" s="383">
        <f t="shared" ref="E96:E129" si="2">C96+D96</f>
        <v>102358</v>
      </c>
    </row>
    <row r="97" spans="1:5" ht="12" customHeight="1" x14ac:dyDescent="0.25">
      <c r="A97" s="14" t="s">
        <v>87</v>
      </c>
      <c r="B97" s="8" t="s">
        <v>139</v>
      </c>
      <c r="C97" s="255">
        <v>22932</v>
      </c>
      <c r="D97" s="255">
        <v>734</v>
      </c>
      <c r="E97" s="384">
        <f t="shared" si="2"/>
        <v>23666</v>
      </c>
    </row>
    <row r="98" spans="1:5" ht="12" customHeight="1" x14ac:dyDescent="0.25">
      <c r="A98" s="14" t="s">
        <v>88</v>
      </c>
      <c r="B98" s="8" t="s">
        <v>114</v>
      </c>
      <c r="C98" s="257">
        <v>93755</v>
      </c>
      <c r="D98" s="257">
        <v>2138</v>
      </c>
      <c r="E98" s="385">
        <f t="shared" si="2"/>
        <v>95893</v>
      </c>
    </row>
    <row r="99" spans="1:5" ht="12" customHeight="1" x14ac:dyDescent="0.25">
      <c r="A99" s="14" t="s">
        <v>89</v>
      </c>
      <c r="B99" s="11" t="s">
        <v>140</v>
      </c>
      <c r="C99" s="257">
        <v>16428</v>
      </c>
      <c r="D99" s="257">
        <v>-4091</v>
      </c>
      <c r="E99" s="385">
        <f t="shared" si="2"/>
        <v>12337</v>
      </c>
    </row>
    <row r="100" spans="1:5" ht="12" customHeight="1" x14ac:dyDescent="0.25">
      <c r="A100" s="14" t="s">
        <v>100</v>
      </c>
      <c r="B100" s="19" t="s">
        <v>141</v>
      </c>
      <c r="C100" s="257">
        <v>34723</v>
      </c>
      <c r="D100" s="257">
        <v>-1013</v>
      </c>
      <c r="E100" s="385">
        <f t="shared" si="2"/>
        <v>33710</v>
      </c>
    </row>
    <row r="101" spans="1:5" ht="12" customHeight="1" x14ac:dyDescent="0.25">
      <c r="A101" s="14" t="s">
        <v>90</v>
      </c>
      <c r="B101" s="8" t="s">
        <v>379</v>
      </c>
      <c r="C101" s="257"/>
      <c r="D101" s="257">
        <v>21</v>
      </c>
      <c r="E101" s="385">
        <f t="shared" si="2"/>
        <v>21</v>
      </c>
    </row>
    <row r="102" spans="1:5" ht="12" customHeight="1" x14ac:dyDescent="0.25">
      <c r="A102" s="14" t="s">
        <v>91</v>
      </c>
      <c r="B102" s="113" t="s">
        <v>378</v>
      </c>
      <c r="C102" s="257"/>
      <c r="D102" s="257">
        <v>65</v>
      </c>
      <c r="E102" s="385">
        <f t="shared" si="2"/>
        <v>65</v>
      </c>
    </row>
    <row r="103" spans="1:5" ht="12" customHeight="1" x14ac:dyDescent="0.25">
      <c r="A103" s="14" t="s">
        <v>101</v>
      </c>
      <c r="B103" s="113" t="s">
        <v>377</v>
      </c>
      <c r="C103" s="257"/>
      <c r="D103" s="257">
        <v>86</v>
      </c>
      <c r="E103" s="385">
        <f t="shared" si="2"/>
        <v>86</v>
      </c>
    </row>
    <row r="104" spans="1:5" ht="12" customHeight="1" x14ac:dyDescent="0.25">
      <c r="A104" s="14" t="s">
        <v>102</v>
      </c>
      <c r="B104" s="111" t="s">
        <v>288</v>
      </c>
      <c r="C104" s="257"/>
      <c r="D104" s="257"/>
      <c r="E104" s="385">
        <f t="shared" si="2"/>
        <v>0</v>
      </c>
    </row>
    <row r="105" spans="1:5" ht="12" customHeight="1" x14ac:dyDescent="0.25">
      <c r="A105" s="14" t="s">
        <v>103</v>
      </c>
      <c r="B105" s="112" t="s">
        <v>289</v>
      </c>
      <c r="C105" s="257"/>
      <c r="D105" s="257"/>
      <c r="E105" s="385">
        <f t="shared" si="2"/>
        <v>0</v>
      </c>
    </row>
    <row r="106" spans="1:5" ht="12" customHeight="1" x14ac:dyDescent="0.25">
      <c r="A106" s="14" t="s">
        <v>104</v>
      </c>
      <c r="B106" s="112" t="s">
        <v>290</v>
      </c>
      <c r="C106" s="257"/>
      <c r="D106" s="257"/>
      <c r="E106" s="385">
        <f t="shared" si="2"/>
        <v>0</v>
      </c>
    </row>
    <row r="107" spans="1:5" ht="12" customHeight="1" x14ac:dyDescent="0.25">
      <c r="A107" s="14" t="s">
        <v>106</v>
      </c>
      <c r="B107" s="111" t="s">
        <v>291</v>
      </c>
      <c r="C107" s="257">
        <v>1323</v>
      </c>
      <c r="D107" s="257">
        <v>467</v>
      </c>
      <c r="E107" s="385">
        <f t="shared" si="2"/>
        <v>1790</v>
      </c>
    </row>
    <row r="108" spans="1:5" ht="12" customHeight="1" x14ac:dyDescent="0.25">
      <c r="A108" s="14" t="s">
        <v>142</v>
      </c>
      <c r="B108" s="111" t="s">
        <v>292</v>
      </c>
      <c r="C108" s="257"/>
      <c r="D108" s="257"/>
      <c r="E108" s="385">
        <f t="shared" si="2"/>
        <v>0</v>
      </c>
    </row>
    <row r="109" spans="1:5" ht="12" customHeight="1" x14ac:dyDescent="0.25">
      <c r="A109" s="14" t="s">
        <v>286</v>
      </c>
      <c r="B109" s="112" t="s">
        <v>293</v>
      </c>
      <c r="C109" s="257"/>
      <c r="D109" s="257"/>
      <c r="E109" s="385">
        <f t="shared" si="2"/>
        <v>0</v>
      </c>
    </row>
    <row r="110" spans="1:5" ht="12" customHeight="1" x14ac:dyDescent="0.25">
      <c r="A110" s="13" t="s">
        <v>287</v>
      </c>
      <c r="B110" s="113" t="s">
        <v>294</v>
      </c>
      <c r="C110" s="257"/>
      <c r="D110" s="257"/>
      <c r="E110" s="385">
        <f t="shared" si="2"/>
        <v>0</v>
      </c>
    </row>
    <row r="111" spans="1:5" ht="12" customHeight="1" x14ac:dyDescent="0.25">
      <c r="A111" s="14" t="s">
        <v>375</v>
      </c>
      <c r="B111" s="113" t="s">
        <v>295</v>
      </c>
      <c r="C111" s="257"/>
      <c r="D111" s="257"/>
      <c r="E111" s="385">
        <f t="shared" si="2"/>
        <v>0</v>
      </c>
    </row>
    <row r="112" spans="1:5" ht="12" customHeight="1" x14ac:dyDescent="0.25">
      <c r="A112" s="16" t="s">
        <v>376</v>
      </c>
      <c r="B112" s="113" t="s">
        <v>296</v>
      </c>
      <c r="C112" s="257">
        <v>33400</v>
      </c>
      <c r="D112" s="257">
        <v>-1566</v>
      </c>
      <c r="E112" s="385">
        <f t="shared" si="2"/>
        <v>31834</v>
      </c>
    </row>
    <row r="113" spans="1:5" ht="12" customHeight="1" x14ac:dyDescent="0.25">
      <c r="A113" s="14" t="s">
        <v>380</v>
      </c>
      <c r="B113" s="11" t="s">
        <v>43</v>
      </c>
      <c r="C113" s="255">
        <v>5000</v>
      </c>
      <c r="D113" s="255">
        <v>-5000</v>
      </c>
      <c r="E113" s="384">
        <f t="shared" si="2"/>
        <v>0</v>
      </c>
    </row>
    <row r="114" spans="1:5" ht="12" customHeight="1" x14ac:dyDescent="0.25">
      <c r="A114" s="14" t="s">
        <v>381</v>
      </c>
      <c r="B114" s="8" t="s">
        <v>383</v>
      </c>
      <c r="C114" s="255">
        <v>5000</v>
      </c>
      <c r="D114" s="255">
        <v>-5000</v>
      </c>
      <c r="E114" s="384">
        <f t="shared" si="2"/>
        <v>0</v>
      </c>
    </row>
    <row r="115" spans="1:5" ht="12" customHeight="1" thickBot="1" x14ac:dyDescent="0.3">
      <c r="A115" s="18" t="s">
        <v>382</v>
      </c>
      <c r="B115" s="331" t="s">
        <v>384</v>
      </c>
      <c r="C115" s="343"/>
      <c r="D115" s="343"/>
      <c r="E115" s="386">
        <f t="shared" si="2"/>
        <v>0</v>
      </c>
    </row>
    <row r="116" spans="1:5" ht="12" customHeight="1" thickBot="1" x14ac:dyDescent="0.3">
      <c r="A116" s="329" t="s">
        <v>12</v>
      </c>
      <c r="B116" s="330" t="s">
        <v>297</v>
      </c>
      <c r="C116" s="344">
        <f>+C117+C119+C121</f>
        <v>15000</v>
      </c>
      <c r="D116" s="254">
        <f>+D117+D119+D121</f>
        <v>16210</v>
      </c>
      <c r="E116" s="338">
        <f>+E117+E119+E121</f>
        <v>31210</v>
      </c>
    </row>
    <row r="117" spans="1:5" ht="12" customHeight="1" x14ac:dyDescent="0.25">
      <c r="A117" s="15" t="s">
        <v>92</v>
      </c>
      <c r="B117" s="8" t="s">
        <v>160</v>
      </c>
      <c r="C117" s="256">
        <v>11000</v>
      </c>
      <c r="D117" s="387">
        <v>1027</v>
      </c>
      <c r="E117" s="300">
        <f t="shared" si="2"/>
        <v>12027</v>
      </c>
    </row>
    <row r="118" spans="1:5" ht="12" customHeight="1" x14ac:dyDescent="0.25">
      <c r="A118" s="15" t="s">
        <v>93</v>
      </c>
      <c r="B118" s="12" t="s">
        <v>301</v>
      </c>
      <c r="C118" s="256"/>
      <c r="D118" s="387"/>
      <c r="E118" s="300">
        <f t="shared" si="2"/>
        <v>0</v>
      </c>
    </row>
    <row r="119" spans="1:5" ht="12" customHeight="1" x14ac:dyDescent="0.25">
      <c r="A119" s="15" t="s">
        <v>94</v>
      </c>
      <c r="B119" s="12" t="s">
        <v>143</v>
      </c>
      <c r="C119" s="255">
        <v>4000</v>
      </c>
      <c r="D119" s="388">
        <v>14383</v>
      </c>
      <c r="E119" s="384">
        <f t="shared" si="2"/>
        <v>18383</v>
      </c>
    </row>
    <row r="120" spans="1:5" ht="12" customHeight="1" x14ac:dyDescent="0.25">
      <c r="A120" s="15" t="s">
        <v>95</v>
      </c>
      <c r="B120" s="12" t="s">
        <v>302</v>
      </c>
      <c r="C120" s="255"/>
      <c r="D120" s="388"/>
      <c r="E120" s="384">
        <f t="shared" si="2"/>
        <v>0</v>
      </c>
    </row>
    <row r="121" spans="1:5" ht="12" customHeight="1" x14ac:dyDescent="0.25">
      <c r="A121" s="15" t="s">
        <v>96</v>
      </c>
      <c r="B121" s="171" t="s">
        <v>163</v>
      </c>
      <c r="C121" s="255"/>
      <c r="D121" s="388">
        <v>800</v>
      </c>
      <c r="E121" s="384">
        <f t="shared" si="2"/>
        <v>800</v>
      </c>
    </row>
    <row r="122" spans="1:5" ht="12" customHeight="1" x14ac:dyDescent="0.25">
      <c r="A122" s="15" t="s">
        <v>105</v>
      </c>
      <c r="B122" s="170" t="s">
        <v>365</v>
      </c>
      <c r="C122" s="255"/>
      <c r="D122" s="388"/>
      <c r="E122" s="384">
        <f t="shared" si="2"/>
        <v>0</v>
      </c>
    </row>
    <row r="123" spans="1:5" ht="12" customHeight="1" x14ac:dyDescent="0.25">
      <c r="A123" s="15" t="s">
        <v>107</v>
      </c>
      <c r="B123" s="266" t="s">
        <v>307</v>
      </c>
      <c r="C123" s="255"/>
      <c r="D123" s="388"/>
      <c r="E123" s="384">
        <f t="shared" si="2"/>
        <v>0</v>
      </c>
    </row>
    <row r="124" spans="1:5" ht="22.5" x14ac:dyDescent="0.25">
      <c r="A124" s="15" t="s">
        <v>144</v>
      </c>
      <c r="B124" s="112" t="s">
        <v>290</v>
      </c>
      <c r="C124" s="255"/>
      <c r="D124" s="388"/>
      <c r="E124" s="384">
        <f t="shared" si="2"/>
        <v>0</v>
      </c>
    </row>
    <row r="125" spans="1:5" ht="12" customHeight="1" x14ac:dyDescent="0.25">
      <c r="A125" s="15" t="s">
        <v>145</v>
      </c>
      <c r="B125" s="112" t="s">
        <v>306</v>
      </c>
      <c r="C125" s="255"/>
      <c r="D125" s="388"/>
      <c r="E125" s="384">
        <f t="shared" si="2"/>
        <v>0</v>
      </c>
    </row>
    <row r="126" spans="1:5" ht="12" customHeight="1" x14ac:dyDescent="0.25">
      <c r="A126" s="15" t="s">
        <v>146</v>
      </c>
      <c r="B126" s="112" t="s">
        <v>305</v>
      </c>
      <c r="C126" s="255"/>
      <c r="D126" s="388"/>
      <c r="E126" s="384">
        <f t="shared" si="2"/>
        <v>0</v>
      </c>
    </row>
    <row r="127" spans="1:5" ht="12" customHeight="1" x14ac:dyDescent="0.25">
      <c r="A127" s="15" t="s">
        <v>298</v>
      </c>
      <c r="B127" s="112" t="s">
        <v>293</v>
      </c>
      <c r="C127" s="255"/>
      <c r="D127" s="388">
        <v>800</v>
      </c>
      <c r="E127" s="384">
        <f t="shared" si="2"/>
        <v>800</v>
      </c>
    </row>
    <row r="128" spans="1:5" ht="12" customHeight="1" x14ac:dyDescent="0.25">
      <c r="A128" s="15" t="s">
        <v>299</v>
      </c>
      <c r="B128" s="112" t="s">
        <v>304</v>
      </c>
      <c r="C128" s="255"/>
      <c r="D128" s="388"/>
      <c r="E128" s="384">
        <f t="shared" si="2"/>
        <v>0</v>
      </c>
    </row>
    <row r="129" spans="1:5" ht="23.25" thickBot="1" x14ac:dyDescent="0.3">
      <c r="A129" s="13" t="s">
        <v>300</v>
      </c>
      <c r="B129" s="112" t="s">
        <v>303</v>
      </c>
      <c r="C129" s="257"/>
      <c r="D129" s="389"/>
      <c r="E129" s="385">
        <f t="shared" si="2"/>
        <v>0</v>
      </c>
    </row>
    <row r="130" spans="1:5" ht="12" customHeight="1" thickBot="1" x14ac:dyDescent="0.3">
      <c r="A130" s="20" t="s">
        <v>13</v>
      </c>
      <c r="B130" s="105" t="s">
        <v>385</v>
      </c>
      <c r="C130" s="254">
        <f>+C95+C116</f>
        <v>274864</v>
      </c>
      <c r="D130" s="390">
        <f>+D95+D116</f>
        <v>24310</v>
      </c>
      <c r="E130" s="157">
        <f>+E95+E116</f>
        <v>299174</v>
      </c>
    </row>
    <row r="131" spans="1:5" ht="12" customHeight="1" thickBot="1" x14ac:dyDescent="0.3">
      <c r="A131" s="20" t="s">
        <v>14</v>
      </c>
      <c r="B131" s="105" t="s">
        <v>566</v>
      </c>
      <c r="C131" s="254">
        <f>+C132+C133+C134</f>
        <v>0</v>
      </c>
      <c r="D131" s="390">
        <f>+D132+D133+D134</f>
        <v>0</v>
      </c>
      <c r="E131" s="157">
        <f>+E132+E133+E134</f>
        <v>0</v>
      </c>
    </row>
    <row r="132" spans="1:5" ht="12" customHeight="1" x14ac:dyDescent="0.25">
      <c r="A132" s="15" t="s">
        <v>198</v>
      </c>
      <c r="B132" s="12" t="s">
        <v>393</v>
      </c>
      <c r="C132" s="255"/>
      <c r="D132" s="388"/>
      <c r="E132" s="384">
        <f t="shared" ref="E132:E154" si="3">C132+D132</f>
        <v>0</v>
      </c>
    </row>
    <row r="133" spans="1:5" ht="12" customHeight="1" x14ac:dyDescent="0.25">
      <c r="A133" s="15" t="s">
        <v>201</v>
      </c>
      <c r="B133" s="12" t="s">
        <v>394</v>
      </c>
      <c r="C133" s="255"/>
      <c r="D133" s="388"/>
      <c r="E133" s="384">
        <f t="shared" si="3"/>
        <v>0</v>
      </c>
    </row>
    <row r="134" spans="1:5" ht="12" customHeight="1" thickBot="1" x14ac:dyDescent="0.3">
      <c r="A134" s="13" t="s">
        <v>202</v>
      </c>
      <c r="B134" s="12" t="s">
        <v>395</v>
      </c>
      <c r="C134" s="255"/>
      <c r="D134" s="388"/>
      <c r="E134" s="384">
        <f t="shared" si="3"/>
        <v>0</v>
      </c>
    </row>
    <row r="135" spans="1:5" ht="12" customHeight="1" thickBot="1" x14ac:dyDescent="0.3">
      <c r="A135" s="20" t="s">
        <v>15</v>
      </c>
      <c r="B135" s="105" t="s">
        <v>387</v>
      </c>
      <c r="C135" s="254">
        <f>SUM(C136:C141)</f>
        <v>0</v>
      </c>
      <c r="D135" s="390">
        <f>SUM(D136:D141)</f>
        <v>0</v>
      </c>
      <c r="E135" s="157">
        <f>SUM(E136:E141)</f>
        <v>0</v>
      </c>
    </row>
    <row r="136" spans="1:5" ht="12" customHeight="1" x14ac:dyDescent="0.25">
      <c r="A136" s="15" t="s">
        <v>79</v>
      </c>
      <c r="B136" s="9" t="s">
        <v>396</v>
      </c>
      <c r="C136" s="255"/>
      <c r="D136" s="388"/>
      <c r="E136" s="384">
        <f t="shared" si="3"/>
        <v>0</v>
      </c>
    </row>
    <row r="137" spans="1:5" ht="12" customHeight="1" x14ac:dyDescent="0.25">
      <c r="A137" s="15" t="s">
        <v>80</v>
      </c>
      <c r="B137" s="9" t="s">
        <v>388</v>
      </c>
      <c r="C137" s="255"/>
      <c r="D137" s="388"/>
      <c r="E137" s="384">
        <f t="shared" si="3"/>
        <v>0</v>
      </c>
    </row>
    <row r="138" spans="1:5" ht="12" customHeight="1" x14ac:dyDescent="0.25">
      <c r="A138" s="15" t="s">
        <v>81</v>
      </c>
      <c r="B138" s="9" t="s">
        <v>389</v>
      </c>
      <c r="C138" s="255"/>
      <c r="D138" s="388"/>
      <c r="E138" s="384">
        <f t="shared" si="3"/>
        <v>0</v>
      </c>
    </row>
    <row r="139" spans="1:5" ht="12" customHeight="1" x14ac:dyDescent="0.25">
      <c r="A139" s="15" t="s">
        <v>131</v>
      </c>
      <c r="B139" s="9" t="s">
        <v>390</v>
      </c>
      <c r="C139" s="255"/>
      <c r="D139" s="388"/>
      <c r="E139" s="384">
        <f t="shared" si="3"/>
        <v>0</v>
      </c>
    </row>
    <row r="140" spans="1:5" ht="12" customHeight="1" x14ac:dyDescent="0.25">
      <c r="A140" s="15" t="s">
        <v>132</v>
      </c>
      <c r="B140" s="9" t="s">
        <v>391</v>
      </c>
      <c r="C140" s="255"/>
      <c r="D140" s="388"/>
      <c r="E140" s="384">
        <f t="shared" si="3"/>
        <v>0</v>
      </c>
    </row>
    <row r="141" spans="1:5" ht="12" customHeight="1" thickBot="1" x14ac:dyDescent="0.3">
      <c r="A141" s="13" t="s">
        <v>133</v>
      </c>
      <c r="B141" s="9" t="s">
        <v>392</v>
      </c>
      <c r="C141" s="255"/>
      <c r="D141" s="388"/>
      <c r="E141" s="384">
        <f t="shared" si="3"/>
        <v>0</v>
      </c>
    </row>
    <row r="142" spans="1:5" ht="12" customHeight="1" thickBot="1" x14ac:dyDescent="0.3">
      <c r="A142" s="20" t="s">
        <v>16</v>
      </c>
      <c r="B142" s="105" t="s">
        <v>400</v>
      </c>
      <c r="C142" s="260">
        <f>+C143+C144+C145+C146</f>
        <v>0</v>
      </c>
      <c r="D142" s="391">
        <f>+D143+D144+D145+D146</f>
        <v>2173</v>
      </c>
      <c r="E142" s="299">
        <f>+E143+E144+E145+E146</f>
        <v>2173</v>
      </c>
    </row>
    <row r="143" spans="1:5" ht="12" customHeight="1" x14ac:dyDescent="0.25">
      <c r="A143" s="15" t="s">
        <v>82</v>
      </c>
      <c r="B143" s="9" t="s">
        <v>308</v>
      </c>
      <c r="C143" s="255"/>
      <c r="D143" s="388"/>
      <c r="E143" s="384">
        <f t="shared" si="3"/>
        <v>0</v>
      </c>
    </row>
    <row r="144" spans="1:5" ht="12" customHeight="1" x14ac:dyDescent="0.25">
      <c r="A144" s="15" t="s">
        <v>83</v>
      </c>
      <c r="B144" s="9" t="s">
        <v>309</v>
      </c>
      <c r="C144" s="255"/>
      <c r="D144" s="388">
        <v>2173</v>
      </c>
      <c r="E144" s="384">
        <f t="shared" si="3"/>
        <v>2173</v>
      </c>
    </row>
    <row r="145" spans="1:9" ht="12" customHeight="1" x14ac:dyDescent="0.25">
      <c r="A145" s="15" t="s">
        <v>222</v>
      </c>
      <c r="B145" s="9" t="s">
        <v>401</v>
      </c>
      <c r="C145" s="255"/>
      <c r="D145" s="388"/>
      <c r="E145" s="384">
        <f t="shared" si="3"/>
        <v>0</v>
      </c>
    </row>
    <row r="146" spans="1:9" ht="12" customHeight="1" thickBot="1" x14ac:dyDescent="0.3">
      <c r="A146" s="13" t="s">
        <v>223</v>
      </c>
      <c r="B146" s="7" t="s">
        <v>328</v>
      </c>
      <c r="C146" s="255"/>
      <c r="D146" s="388"/>
      <c r="E146" s="384">
        <f t="shared" si="3"/>
        <v>0</v>
      </c>
    </row>
    <row r="147" spans="1:9" ht="12" customHeight="1" thickBot="1" x14ac:dyDescent="0.3">
      <c r="A147" s="20" t="s">
        <v>17</v>
      </c>
      <c r="B147" s="105" t="s">
        <v>402</v>
      </c>
      <c r="C147" s="345">
        <f>SUM(C148:C152)</f>
        <v>0</v>
      </c>
      <c r="D147" s="392">
        <f>SUM(D148:D152)</f>
        <v>155000</v>
      </c>
      <c r="E147" s="339">
        <f>SUM(E148:E152)</f>
        <v>155000</v>
      </c>
    </row>
    <row r="148" spans="1:9" ht="12" customHeight="1" x14ac:dyDescent="0.25">
      <c r="A148" s="15" t="s">
        <v>84</v>
      </c>
      <c r="B148" s="9" t="s">
        <v>397</v>
      </c>
      <c r="C148" s="255"/>
      <c r="D148" s="388">
        <v>155000</v>
      </c>
      <c r="E148" s="384">
        <f t="shared" si="3"/>
        <v>155000</v>
      </c>
    </row>
    <row r="149" spans="1:9" ht="12" customHeight="1" x14ac:dyDescent="0.25">
      <c r="A149" s="15" t="s">
        <v>85</v>
      </c>
      <c r="B149" s="9" t="s">
        <v>404</v>
      </c>
      <c r="C149" s="255"/>
      <c r="D149" s="388"/>
      <c r="E149" s="384">
        <f t="shared" si="3"/>
        <v>0</v>
      </c>
    </row>
    <row r="150" spans="1:9" ht="12" customHeight="1" x14ac:dyDescent="0.25">
      <c r="A150" s="15" t="s">
        <v>234</v>
      </c>
      <c r="B150" s="9" t="s">
        <v>399</v>
      </c>
      <c r="C150" s="255"/>
      <c r="D150" s="388"/>
      <c r="E150" s="384">
        <f t="shared" si="3"/>
        <v>0</v>
      </c>
    </row>
    <row r="151" spans="1:9" ht="12" customHeight="1" x14ac:dyDescent="0.25">
      <c r="A151" s="15" t="s">
        <v>235</v>
      </c>
      <c r="B151" s="9" t="s">
        <v>405</v>
      </c>
      <c r="C151" s="255"/>
      <c r="D151" s="388"/>
      <c r="E151" s="384">
        <f t="shared" si="3"/>
        <v>0</v>
      </c>
    </row>
    <row r="152" spans="1:9" ht="12" customHeight="1" thickBot="1" x14ac:dyDescent="0.3">
      <c r="A152" s="15" t="s">
        <v>403</v>
      </c>
      <c r="B152" s="9" t="s">
        <v>406</v>
      </c>
      <c r="C152" s="255"/>
      <c r="D152" s="388"/>
      <c r="E152" s="385">
        <f t="shared" si="3"/>
        <v>0</v>
      </c>
    </row>
    <row r="153" spans="1:9" ht="12" customHeight="1" thickBot="1" x14ac:dyDescent="0.3">
      <c r="A153" s="20" t="s">
        <v>18</v>
      </c>
      <c r="B153" s="105" t="s">
        <v>407</v>
      </c>
      <c r="C153" s="346"/>
      <c r="D153" s="393"/>
      <c r="E153" s="394">
        <f t="shared" si="3"/>
        <v>0</v>
      </c>
    </row>
    <row r="154" spans="1:9" ht="12" customHeight="1" thickBot="1" x14ac:dyDescent="0.3">
      <c r="A154" s="20" t="s">
        <v>19</v>
      </c>
      <c r="B154" s="105" t="s">
        <v>408</v>
      </c>
      <c r="C154" s="346"/>
      <c r="D154" s="393"/>
      <c r="E154" s="300">
        <f t="shared" si="3"/>
        <v>0</v>
      </c>
    </row>
    <row r="155" spans="1:9" ht="15" customHeight="1" thickBot="1" x14ac:dyDescent="0.3">
      <c r="A155" s="20" t="s">
        <v>20</v>
      </c>
      <c r="B155" s="105" t="s">
        <v>410</v>
      </c>
      <c r="C155" s="347">
        <f>+C131+C135+C142+C147+C153+C154</f>
        <v>0</v>
      </c>
      <c r="D155" s="395">
        <f>+D131+D135+D142+D147+D153+D154</f>
        <v>157173</v>
      </c>
      <c r="E155" s="341">
        <f>+E131+E135+E142+E147+E153+E154</f>
        <v>157173</v>
      </c>
      <c r="F155" s="280"/>
      <c r="G155" s="281"/>
      <c r="H155" s="281"/>
      <c r="I155" s="281"/>
    </row>
    <row r="156" spans="1:9" s="269" customFormat="1" ht="12.95" customHeight="1" thickBot="1" x14ac:dyDescent="0.25">
      <c r="A156" s="172" t="s">
        <v>21</v>
      </c>
      <c r="B156" s="242" t="s">
        <v>409</v>
      </c>
      <c r="C156" s="347">
        <f>+C130+C155</f>
        <v>274864</v>
      </c>
      <c r="D156" s="395">
        <f>+D130+D155</f>
        <v>181483</v>
      </c>
      <c r="E156" s="341">
        <f>+E130+E155</f>
        <v>456347</v>
      </c>
    </row>
    <row r="157" spans="1:9" ht="7.5" customHeight="1" x14ac:dyDescent="0.25"/>
    <row r="158" spans="1:9" x14ac:dyDescent="0.25">
      <c r="A158" s="468" t="s">
        <v>310</v>
      </c>
      <c r="B158" s="468"/>
      <c r="C158" s="468"/>
      <c r="D158" s="468"/>
      <c r="E158" s="468"/>
    </row>
    <row r="159" spans="1:9" ht="15" customHeight="1" thickBot="1" x14ac:dyDescent="0.3">
      <c r="A159" s="469" t="s">
        <v>120</v>
      </c>
      <c r="B159" s="469"/>
      <c r="C159" s="175"/>
      <c r="E159" s="175" t="s">
        <v>161</v>
      </c>
    </row>
    <row r="160" spans="1:9" ht="25.5" customHeight="1" thickBot="1" x14ac:dyDescent="0.3">
      <c r="A160" s="20">
        <v>1</v>
      </c>
      <c r="B160" s="27" t="s">
        <v>411</v>
      </c>
      <c r="C160" s="396">
        <f>+C63-C130</f>
        <v>-39905</v>
      </c>
      <c r="D160" s="254">
        <f>+D63-D130</f>
        <v>92910</v>
      </c>
      <c r="E160" s="157">
        <f>+E63-E130</f>
        <v>53005</v>
      </c>
    </row>
    <row r="161" spans="1:5" ht="32.25" customHeight="1" thickBot="1" x14ac:dyDescent="0.3">
      <c r="A161" s="20" t="s">
        <v>12</v>
      </c>
      <c r="B161" s="27" t="s">
        <v>417</v>
      </c>
      <c r="C161" s="254">
        <f>+C87-C155</f>
        <v>39905</v>
      </c>
      <c r="D161" s="254">
        <f>+D87-D155</f>
        <v>-92910</v>
      </c>
      <c r="E161" s="157">
        <f>+E87-E155</f>
        <v>-53005</v>
      </c>
    </row>
    <row r="165" spans="1:5" ht="18.75" x14ac:dyDescent="0.25">
      <c r="A165" s="243" t="s">
        <v>568</v>
      </c>
    </row>
  </sheetData>
  <mergeCells count="12">
    <mergeCell ref="A1:E1"/>
    <mergeCell ref="A2:B2"/>
    <mergeCell ref="A3:A4"/>
    <mergeCell ref="B3:B4"/>
    <mergeCell ref="C3:E3"/>
    <mergeCell ref="A90:E90"/>
    <mergeCell ref="A91:B91"/>
    <mergeCell ref="A92:A93"/>
    <mergeCell ref="B92:B93"/>
    <mergeCell ref="C92:E92"/>
    <mergeCell ref="A158:E158"/>
    <mergeCell ref="A159:B15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 Önkormányzat
2015. ÉVI KÖTELEZŐ FELADATAINAK MÓDOSÍTOTT MÉRLEGE&amp;10
&amp;R&amp;"Times New Roman CE,Félkövér dőlt"&amp;11 &amp;X2 &amp;X1.2. melléklet a 2/2015. (II.27.) önkormányzati rendelethez </oddHeader>
  </headerFooter>
  <rowBreaks count="2" manualBreakCount="2">
    <brk id="75" max="4" man="1"/>
    <brk id="89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038C5-58A8-490F-9748-C1347B8F59F5}">
  <sheetPr>
    <tabColor rgb="FF92D050"/>
  </sheetPr>
  <dimension ref="A1:J35"/>
  <sheetViews>
    <sheetView view="pageLayout" topLeftCell="A7" zoomScaleNormal="115" zoomScaleSheetLayoutView="100" workbookViewId="0">
      <selection activeCell="A35" sqref="A35:E35"/>
    </sheetView>
  </sheetViews>
  <sheetFormatPr defaultRowHeight="12.75" x14ac:dyDescent="0.2"/>
  <cols>
    <col min="1" max="1" width="6.83203125" style="50" customWidth="1"/>
    <col min="2" max="2" width="48" style="117" customWidth="1"/>
    <col min="3" max="5" width="15.5" style="50" customWidth="1"/>
    <col min="6" max="6" width="55.1640625" style="50" customWidth="1"/>
    <col min="7" max="9" width="15.5" style="50" customWidth="1"/>
    <col min="10" max="10" width="4.83203125" style="50" customWidth="1"/>
    <col min="11" max="16384" width="9.33203125" style="50"/>
  </cols>
  <sheetData>
    <row r="1" spans="1:10" ht="39.75" customHeight="1" x14ac:dyDescent="0.2">
      <c r="B1" s="186" t="s">
        <v>123</v>
      </c>
      <c r="C1" s="187"/>
      <c r="D1" s="187"/>
      <c r="E1" s="187"/>
      <c r="F1" s="187"/>
      <c r="G1" s="187"/>
      <c r="H1" s="187"/>
      <c r="I1" s="187"/>
      <c r="J1" s="471" t="s">
        <v>575</v>
      </c>
    </row>
    <row r="2" spans="1:10" ht="14.25" thickBot="1" x14ac:dyDescent="0.25">
      <c r="G2" s="188"/>
      <c r="H2" s="188"/>
      <c r="I2" s="188" t="s">
        <v>54</v>
      </c>
      <c r="J2" s="471"/>
    </row>
    <row r="3" spans="1:10" ht="18" customHeight="1" thickBot="1" x14ac:dyDescent="0.25">
      <c r="A3" s="472" t="s">
        <v>62</v>
      </c>
      <c r="B3" s="189" t="s">
        <v>49</v>
      </c>
      <c r="C3" s="190"/>
      <c r="D3" s="397"/>
      <c r="E3" s="397"/>
      <c r="F3" s="189" t="s">
        <v>50</v>
      </c>
      <c r="G3" s="191"/>
      <c r="H3" s="398"/>
      <c r="I3" s="399"/>
      <c r="J3" s="471"/>
    </row>
    <row r="4" spans="1:10" s="192" customFormat="1" ht="35.25" customHeight="1" thickBot="1" x14ac:dyDescent="0.25">
      <c r="A4" s="473"/>
      <c r="B4" s="118" t="s">
        <v>55</v>
      </c>
      <c r="C4" s="119" t="str">
        <f>+CONCATENATE('[1]1.1.sz.mell.'!C3," eredeti előirányzat")</f>
        <v>2015. évi eredeti előirányzat</v>
      </c>
      <c r="D4" s="400" t="str">
        <f>+CONCATENATE('[1]1.1.sz.mell.'!C3," 1. sz. módosítás (±)")</f>
        <v>2015. évi 1. sz. módosítás (±)</v>
      </c>
      <c r="E4" s="400" t="s">
        <v>569</v>
      </c>
      <c r="F4" s="118" t="s">
        <v>55</v>
      </c>
      <c r="G4" s="119" t="str">
        <f>+C4</f>
        <v>2015. évi eredeti előirányzat</v>
      </c>
      <c r="H4" s="119" t="str">
        <f>+D4</f>
        <v>2015. évi 1. sz. módosítás (±)</v>
      </c>
      <c r="I4" s="401" t="str">
        <f>+E4</f>
        <v>Módosított előirányzat 2015. XII. 31.</v>
      </c>
      <c r="J4" s="471"/>
    </row>
    <row r="5" spans="1:10" s="197" customFormat="1" ht="12" customHeight="1" thickBot="1" x14ac:dyDescent="0.25">
      <c r="A5" s="193" t="s">
        <v>424</v>
      </c>
      <c r="B5" s="194" t="s">
        <v>425</v>
      </c>
      <c r="C5" s="195" t="s">
        <v>426</v>
      </c>
      <c r="D5" s="402" t="s">
        <v>428</v>
      </c>
      <c r="E5" s="402" t="s">
        <v>551</v>
      </c>
      <c r="F5" s="194" t="s">
        <v>570</v>
      </c>
      <c r="G5" s="195" t="s">
        <v>571</v>
      </c>
      <c r="H5" s="195" t="s">
        <v>572</v>
      </c>
      <c r="I5" s="196" t="s">
        <v>573</v>
      </c>
      <c r="J5" s="471"/>
    </row>
    <row r="6" spans="1:10" ht="12.95" customHeight="1" x14ac:dyDescent="0.2">
      <c r="A6" s="198" t="s">
        <v>11</v>
      </c>
      <c r="B6" s="199" t="s">
        <v>311</v>
      </c>
      <c r="C6" s="176">
        <v>70013</v>
      </c>
      <c r="D6" s="176">
        <v>7140</v>
      </c>
      <c r="E6" s="403">
        <f>C6+D6</f>
        <v>77153</v>
      </c>
      <c r="F6" s="199" t="s">
        <v>56</v>
      </c>
      <c r="G6" s="176">
        <v>87026</v>
      </c>
      <c r="H6" s="176">
        <v>15332</v>
      </c>
      <c r="I6" s="404">
        <f>G6+H6</f>
        <v>102358</v>
      </c>
      <c r="J6" s="471"/>
    </row>
    <row r="7" spans="1:10" ht="12.95" customHeight="1" x14ac:dyDescent="0.2">
      <c r="A7" s="200" t="s">
        <v>12</v>
      </c>
      <c r="B7" s="201" t="s">
        <v>312</v>
      </c>
      <c r="C7" s="177">
        <v>14422</v>
      </c>
      <c r="D7" s="177">
        <v>7449</v>
      </c>
      <c r="E7" s="403">
        <f t="shared" ref="E7:E16" si="0">C7+D7</f>
        <v>21871</v>
      </c>
      <c r="F7" s="201" t="s">
        <v>139</v>
      </c>
      <c r="G7" s="177">
        <v>22932</v>
      </c>
      <c r="H7" s="177">
        <v>734</v>
      </c>
      <c r="I7" s="404">
        <f t="shared" ref="I7:I17" si="1">G7+H7</f>
        <v>23666</v>
      </c>
      <c r="J7" s="471"/>
    </row>
    <row r="8" spans="1:10" ht="12.95" customHeight="1" x14ac:dyDescent="0.2">
      <c r="A8" s="200" t="s">
        <v>13</v>
      </c>
      <c r="B8" s="201" t="s">
        <v>333</v>
      </c>
      <c r="C8" s="177"/>
      <c r="D8" s="177"/>
      <c r="E8" s="403">
        <f t="shared" si="0"/>
        <v>0</v>
      </c>
      <c r="F8" s="201" t="s">
        <v>166</v>
      </c>
      <c r="G8" s="177">
        <v>93755</v>
      </c>
      <c r="H8" s="177">
        <v>2138</v>
      </c>
      <c r="I8" s="404">
        <f t="shared" si="1"/>
        <v>95893</v>
      </c>
      <c r="J8" s="471"/>
    </row>
    <row r="9" spans="1:10" ht="12.95" customHeight="1" x14ac:dyDescent="0.2">
      <c r="A9" s="200" t="s">
        <v>14</v>
      </c>
      <c r="B9" s="201" t="s">
        <v>130</v>
      </c>
      <c r="C9" s="177">
        <v>105300</v>
      </c>
      <c r="D9" s="177">
        <v>79907</v>
      </c>
      <c r="E9" s="403">
        <f t="shared" si="0"/>
        <v>185207</v>
      </c>
      <c r="F9" s="201" t="s">
        <v>140</v>
      </c>
      <c r="G9" s="177">
        <v>16428</v>
      </c>
      <c r="H9" s="177">
        <v>-4091</v>
      </c>
      <c r="I9" s="404">
        <f t="shared" si="1"/>
        <v>12337</v>
      </c>
      <c r="J9" s="471"/>
    </row>
    <row r="10" spans="1:10" ht="12.95" customHeight="1" x14ac:dyDescent="0.2">
      <c r="A10" s="200" t="s">
        <v>15</v>
      </c>
      <c r="B10" s="202" t="s">
        <v>358</v>
      </c>
      <c r="C10" s="177">
        <v>13020</v>
      </c>
      <c r="D10" s="177">
        <v>35507</v>
      </c>
      <c r="E10" s="403">
        <f t="shared" si="0"/>
        <v>48527</v>
      </c>
      <c r="F10" s="201" t="s">
        <v>141</v>
      </c>
      <c r="G10" s="177">
        <v>34723</v>
      </c>
      <c r="H10" s="177">
        <v>-1013</v>
      </c>
      <c r="I10" s="404">
        <f t="shared" si="1"/>
        <v>33710</v>
      </c>
      <c r="J10" s="471"/>
    </row>
    <row r="11" spans="1:10" ht="12.95" customHeight="1" x14ac:dyDescent="0.2">
      <c r="A11" s="200" t="s">
        <v>16</v>
      </c>
      <c r="B11" s="201" t="s">
        <v>313</v>
      </c>
      <c r="C11" s="178">
        <v>17204</v>
      </c>
      <c r="D11" s="178">
        <v>887</v>
      </c>
      <c r="E11" s="403">
        <f t="shared" si="0"/>
        <v>18091</v>
      </c>
      <c r="F11" s="201" t="s">
        <v>43</v>
      </c>
      <c r="G11" s="177">
        <v>5000</v>
      </c>
      <c r="H11" s="177">
        <v>-5000</v>
      </c>
      <c r="I11" s="404">
        <f>G11+H11</f>
        <v>0</v>
      </c>
      <c r="J11" s="471"/>
    </row>
    <row r="12" spans="1:10" ht="12.95" customHeight="1" x14ac:dyDescent="0.2">
      <c r="A12" s="200" t="s">
        <v>17</v>
      </c>
      <c r="B12" s="201" t="s">
        <v>418</v>
      </c>
      <c r="C12" s="177"/>
      <c r="D12" s="177"/>
      <c r="E12" s="403">
        <f t="shared" si="0"/>
        <v>0</v>
      </c>
      <c r="F12" s="44"/>
      <c r="G12" s="177"/>
      <c r="H12" s="177"/>
      <c r="I12" s="404">
        <f t="shared" si="1"/>
        <v>0</v>
      </c>
      <c r="J12" s="471"/>
    </row>
    <row r="13" spans="1:10" ht="12.95" customHeight="1" x14ac:dyDescent="0.2">
      <c r="A13" s="200" t="s">
        <v>18</v>
      </c>
      <c r="B13" s="44"/>
      <c r="C13" s="177"/>
      <c r="D13" s="177"/>
      <c r="E13" s="403">
        <f t="shared" si="0"/>
        <v>0</v>
      </c>
      <c r="F13" s="44"/>
      <c r="G13" s="177"/>
      <c r="H13" s="177"/>
      <c r="I13" s="404">
        <f t="shared" si="1"/>
        <v>0</v>
      </c>
      <c r="J13" s="471"/>
    </row>
    <row r="14" spans="1:10" ht="12.95" customHeight="1" x14ac:dyDescent="0.2">
      <c r="A14" s="200" t="s">
        <v>19</v>
      </c>
      <c r="B14" s="282"/>
      <c r="C14" s="178"/>
      <c r="D14" s="178"/>
      <c r="E14" s="403">
        <f t="shared" si="0"/>
        <v>0</v>
      </c>
      <c r="F14" s="44"/>
      <c r="G14" s="177"/>
      <c r="H14" s="177"/>
      <c r="I14" s="404">
        <f t="shared" si="1"/>
        <v>0</v>
      </c>
      <c r="J14" s="471"/>
    </row>
    <row r="15" spans="1:10" ht="12.95" customHeight="1" x14ac:dyDescent="0.2">
      <c r="A15" s="200" t="s">
        <v>20</v>
      </c>
      <c r="B15" s="44"/>
      <c r="C15" s="177"/>
      <c r="D15" s="177"/>
      <c r="E15" s="403">
        <f t="shared" si="0"/>
        <v>0</v>
      </c>
      <c r="F15" s="44"/>
      <c r="G15" s="177"/>
      <c r="H15" s="177"/>
      <c r="I15" s="404">
        <f t="shared" si="1"/>
        <v>0</v>
      </c>
      <c r="J15" s="471"/>
    </row>
    <row r="16" spans="1:10" ht="12.95" customHeight="1" x14ac:dyDescent="0.2">
      <c r="A16" s="200" t="s">
        <v>21</v>
      </c>
      <c r="B16" s="44"/>
      <c r="C16" s="177"/>
      <c r="D16" s="177"/>
      <c r="E16" s="403">
        <f t="shared" si="0"/>
        <v>0</v>
      </c>
      <c r="F16" s="44"/>
      <c r="G16" s="177"/>
      <c r="H16" s="177"/>
      <c r="I16" s="404">
        <f t="shared" si="1"/>
        <v>0</v>
      </c>
      <c r="J16" s="471"/>
    </row>
    <row r="17" spans="1:10" ht="12.95" customHeight="1" thickBot="1" x14ac:dyDescent="0.25">
      <c r="A17" s="200" t="s">
        <v>22</v>
      </c>
      <c r="B17" s="52"/>
      <c r="C17" s="179"/>
      <c r="D17" s="179"/>
      <c r="E17" s="405"/>
      <c r="F17" s="44"/>
      <c r="G17" s="179"/>
      <c r="H17" s="179"/>
      <c r="I17" s="404">
        <f t="shared" si="1"/>
        <v>0</v>
      </c>
      <c r="J17" s="471"/>
    </row>
    <row r="18" spans="1:10" ht="21.75" thickBot="1" x14ac:dyDescent="0.25">
      <c r="A18" s="203" t="s">
        <v>23</v>
      </c>
      <c r="B18" s="107" t="s">
        <v>419</v>
      </c>
      <c r="C18" s="180">
        <f>SUM(C6:C17)</f>
        <v>219959</v>
      </c>
      <c r="D18" s="180">
        <f>SUM(D6:D17)</f>
        <v>130890</v>
      </c>
      <c r="E18" s="180">
        <f>SUM(E6:E17)</f>
        <v>350849</v>
      </c>
      <c r="F18" s="107" t="s">
        <v>319</v>
      </c>
      <c r="G18" s="180">
        <f>SUM(G6:G17)</f>
        <v>259864</v>
      </c>
      <c r="H18" s="180">
        <f>SUM(H6:H17)</f>
        <v>8100</v>
      </c>
      <c r="I18" s="224">
        <f>SUM(I6:I17)</f>
        <v>267964</v>
      </c>
      <c r="J18" s="471"/>
    </row>
    <row r="19" spans="1:10" ht="12.95" customHeight="1" x14ac:dyDescent="0.2">
      <c r="A19" s="406" t="s">
        <v>24</v>
      </c>
      <c r="B19" s="204" t="s">
        <v>316</v>
      </c>
      <c r="C19" s="333">
        <f>+C20+C21+C22+C23</f>
        <v>39905</v>
      </c>
      <c r="D19" s="333">
        <f>+D20+D21+D22+D23</f>
        <v>64263</v>
      </c>
      <c r="E19" s="333">
        <f>+E20+E21+E22+E23</f>
        <v>104168</v>
      </c>
      <c r="F19" s="205" t="s">
        <v>147</v>
      </c>
      <c r="G19" s="181"/>
      <c r="H19" s="181"/>
      <c r="I19" s="407">
        <f>G19+H19</f>
        <v>0</v>
      </c>
      <c r="J19" s="471"/>
    </row>
    <row r="20" spans="1:10" ht="12.95" customHeight="1" x14ac:dyDescent="0.2">
      <c r="A20" s="408" t="s">
        <v>25</v>
      </c>
      <c r="B20" s="205" t="s">
        <v>158</v>
      </c>
      <c r="C20" s="66">
        <v>9905</v>
      </c>
      <c r="D20" s="66">
        <v>2868</v>
      </c>
      <c r="E20" s="409">
        <f>C20+D20</f>
        <v>12773</v>
      </c>
      <c r="F20" s="205" t="s">
        <v>318</v>
      </c>
      <c r="G20" s="66"/>
      <c r="H20" s="66"/>
      <c r="I20" s="410">
        <f t="shared" ref="I20:I28" si="2">G20+H20</f>
        <v>0</v>
      </c>
      <c r="J20" s="471"/>
    </row>
    <row r="21" spans="1:10" ht="12.95" customHeight="1" x14ac:dyDescent="0.2">
      <c r="A21" s="408" t="s">
        <v>26</v>
      </c>
      <c r="B21" s="205" t="s">
        <v>159</v>
      </c>
      <c r="C21" s="66"/>
      <c r="D21" s="66"/>
      <c r="E21" s="409">
        <f>C21+D21</f>
        <v>0</v>
      </c>
      <c r="F21" s="205" t="s">
        <v>121</v>
      </c>
      <c r="G21" s="66"/>
      <c r="H21" s="66"/>
      <c r="I21" s="410">
        <f t="shared" si="2"/>
        <v>0</v>
      </c>
      <c r="J21" s="471"/>
    </row>
    <row r="22" spans="1:10" ht="12.95" customHeight="1" x14ac:dyDescent="0.2">
      <c r="A22" s="408" t="s">
        <v>27</v>
      </c>
      <c r="B22" s="205" t="s">
        <v>164</v>
      </c>
      <c r="C22" s="66"/>
      <c r="D22" s="66"/>
      <c r="E22" s="409">
        <f>C22+D22</f>
        <v>0</v>
      </c>
      <c r="F22" s="205" t="s">
        <v>122</v>
      </c>
      <c r="G22" s="66"/>
      <c r="H22" s="66"/>
      <c r="I22" s="410">
        <f t="shared" si="2"/>
        <v>0</v>
      </c>
      <c r="J22" s="471"/>
    </row>
    <row r="23" spans="1:10" ht="12.95" customHeight="1" x14ac:dyDescent="0.2">
      <c r="A23" s="408" t="s">
        <v>28</v>
      </c>
      <c r="B23" s="205" t="s">
        <v>165</v>
      </c>
      <c r="C23" s="66">
        <v>30000</v>
      </c>
      <c r="D23" s="66">
        <v>61395</v>
      </c>
      <c r="E23" s="409">
        <f>C23+D23</f>
        <v>91395</v>
      </c>
      <c r="F23" s="204" t="s">
        <v>167</v>
      </c>
      <c r="G23" s="66"/>
      <c r="H23" s="66"/>
      <c r="I23" s="410">
        <f t="shared" si="2"/>
        <v>0</v>
      </c>
      <c r="J23" s="471"/>
    </row>
    <row r="24" spans="1:10" ht="12.95" customHeight="1" x14ac:dyDescent="0.2">
      <c r="A24" s="408" t="s">
        <v>29</v>
      </c>
      <c r="B24" s="205" t="s">
        <v>317</v>
      </c>
      <c r="C24" s="206">
        <f>+C25+C26</f>
        <v>0</v>
      </c>
      <c r="D24" s="206">
        <f>+D25+D26</f>
        <v>0</v>
      </c>
      <c r="E24" s="206">
        <f>+E25+E26</f>
        <v>0</v>
      </c>
      <c r="F24" s="205" t="s">
        <v>148</v>
      </c>
      <c r="G24" s="66"/>
      <c r="H24" s="66">
        <v>155000</v>
      </c>
      <c r="I24" s="410">
        <f t="shared" si="2"/>
        <v>155000</v>
      </c>
      <c r="J24" s="471"/>
    </row>
    <row r="25" spans="1:10" ht="12.95" customHeight="1" x14ac:dyDescent="0.2">
      <c r="A25" s="406" t="s">
        <v>30</v>
      </c>
      <c r="B25" s="204" t="s">
        <v>314</v>
      </c>
      <c r="C25" s="181"/>
      <c r="D25" s="181"/>
      <c r="E25" s="411">
        <f>C25+D25</f>
        <v>0</v>
      </c>
      <c r="F25" s="199" t="s">
        <v>401</v>
      </c>
      <c r="G25" s="181"/>
      <c r="H25" s="181"/>
      <c r="I25" s="407">
        <f t="shared" si="2"/>
        <v>0</v>
      </c>
      <c r="J25" s="471"/>
    </row>
    <row r="26" spans="1:10" ht="12.95" customHeight="1" x14ac:dyDescent="0.2">
      <c r="A26" s="408" t="s">
        <v>31</v>
      </c>
      <c r="B26" s="205" t="s">
        <v>315</v>
      </c>
      <c r="C26" s="66"/>
      <c r="D26" s="66"/>
      <c r="E26" s="409">
        <f>C26+D26</f>
        <v>0</v>
      </c>
      <c r="F26" s="201" t="s">
        <v>407</v>
      </c>
      <c r="G26" s="66"/>
      <c r="H26" s="66"/>
      <c r="I26" s="410">
        <f t="shared" si="2"/>
        <v>0</v>
      </c>
      <c r="J26" s="471"/>
    </row>
    <row r="27" spans="1:10" ht="12.95" customHeight="1" x14ac:dyDescent="0.2">
      <c r="A27" s="200" t="s">
        <v>32</v>
      </c>
      <c r="B27" s="205" t="s">
        <v>574</v>
      </c>
      <c r="C27" s="66"/>
      <c r="D27" s="66"/>
      <c r="E27" s="409">
        <f>C27+D27</f>
        <v>0</v>
      </c>
      <c r="F27" s="201" t="s">
        <v>408</v>
      </c>
      <c r="G27" s="66"/>
      <c r="H27" s="66"/>
      <c r="I27" s="410">
        <f t="shared" si="2"/>
        <v>0</v>
      </c>
      <c r="J27" s="471"/>
    </row>
    <row r="28" spans="1:10" ht="12.95" customHeight="1" thickBot="1" x14ac:dyDescent="0.25">
      <c r="A28" s="250" t="s">
        <v>33</v>
      </c>
      <c r="B28" s="204" t="s">
        <v>272</v>
      </c>
      <c r="C28" s="181"/>
      <c r="D28" s="181"/>
      <c r="E28" s="411">
        <f>C28+D28</f>
        <v>0</v>
      </c>
      <c r="F28" s="284" t="s">
        <v>309</v>
      </c>
      <c r="G28" s="181"/>
      <c r="H28" s="181">
        <v>2173</v>
      </c>
      <c r="I28" s="407">
        <f t="shared" si="2"/>
        <v>2173</v>
      </c>
      <c r="J28" s="471"/>
    </row>
    <row r="29" spans="1:10" ht="24" customHeight="1" thickBot="1" x14ac:dyDescent="0.25">
      <c r="A29" s="203" t="s">
        <v>34</v>
      </c>
      <c r="B29" s="107" t="s">
        <v>420</v>
      </c>
      <c r="C29" s="180">
        <f>+C19+C24+C27+C28</f>
        <v>39905</v>
      </c>
      <c r="D29" s="180">
        <f>+D19+D24+D27+D28</f>
        <v>64263</v>
      </c>
      <c r="E29" s="412">
        <f>+E19+E24+E27+E28</f>
        <v>104168</v>
      </c>
      <c r="F29" s="107" t="s">
        <v>422</v>
      </c>
      <c r="G29" s="180">
        <f>SUM(G19:G28)</f>
        <v>0</v>
      </c>
      <c r="H29" s="180">
        <f>SUM(H19:H28)</f>
        <v>157173</v>
      </c>
      <c r="I29" s="224">
        <f>SUM(I19:I28)</f>
        <v>157173</v>
      </c>
      <c r="J29" s="471"/>
    </row>
    <row r="30" spans="1:10" ht="13.5" thickBot="1" x14ac:dyDescent="0.25">
      <c r="A30" s="203" t="s">
        <v>35</v>
      </c>
      <c r="B30" s="207" t="s">
        <v>421</v>
      </c>
      <c r="C30" s="413">
        <f>+C18+C29</f>
        <v>259864</v>
      </c>
      <c r="D30" s="413">
        <f>+D18+D29</f>
        <v>195153</v>
      </c>
      <c r="E30" s="208">
        <f>+E18+E29</f>
        <v>455017</v>
      </c>
      <c r="F30" s="207" t="s">
        <v>423</v>
      </c>
      <c r="G30" s="413">
        <f>+G18+G29</f>
        <v>259864</v>
      </c>
      <c r="H30" s="413">
        <f>+H18+H29</f>
        <v>165273</v>
      </c>
      <c r="I30" s="208">
        <f>+I18+I29</f>
        <v>425137</v>
      </c>
      <c r="J30" s="471"/>
    </row>
    <row r="31" spans="1:10" ht="13.5" thickBot="1" x14ac:dyDescent="0.25">
      <c r="A31" s="203" t="s">
        <v>36</v>
      </c>
      <c r="B31" s="207" t="s">
        <v>125</v>
      </c>
      <c r="C31" s="413">
        <f>IF(C18-G18&lt;0,G18-C18,"-")</f>
        <v>39905</v>
      </c>
      <c r="D31" s="413" t="str">
        <f>IF(D18-H18&lt;0,H18-D18,"-")</f>
        <v>-</v>
      </c>
      <c r="E31" s="208" t="str">
        <f>IF(E18-I18&lt;0,I18-E18,"-")</f>
        <v>-</v>
      </c>
      <c r="F31" s="207" t="s">
        <v>126</v>
      </c>
      <c r="G31" s="413" t="str">
        <f>IF(C18-G18&gt;0,C18-G18,"-")</f>
        <v>-</v>
      </c>
      <c r="H31" s="413">
        <f>IF(D18-H18&gt;0,D18-H18,"-")</f>
        <v>122790</v>
      </c>
      <c r="I31" s="208">
        <f>IF(E18-I18&gt;0,E18-I18,"-")</f>
        <v>82885</v>
      </c>
      <c r="J31" s="471"/>
    </row>
    <row r="32" spans="1:10" ht="13.5" thickBot="1" x14ac:dyDescent="0.25">
      <c r="A32" s="203" t="s">
        <v>37</v>
      </c>
      <c r="B32" s="207" t="s">
        <v>168</v>
      </c>
      <c r="C32" s="413" t="str">
        <f>IF(C18+C29-G30&lt;0,G30-(C18+C29),"-")</f>
        <v>-</v>
      </c>
      <c r="D32" s="413" t="str">
        <f>IF(D18+D29-H30&lt;0,H30-(D18+D29),"-")</f>
        <v>-</v>
      </c>
      <c r="E32" s="208" t="str">
        <f>IF(E18+E29-I30&lt;0,I30-(E18+E29),"-")</f>
        <v>-</v>
      </c>
      <c r="F32" s="207" t="s">
        <v>169</v>
      </c>
      <c r="G32" s="413" t="str">
        <f>IF(C18+C29-G30&gt;0,C18+C29-G30,"-")</f>
        <v>-</v>
      </c>
      <c r="H32" s="413">
        <f>IF(D18+D29-H30&gt;0,D18+D29-H30,"-")</f>
        <v>29880</v>
      </c>
      <c r="I32" s="208">
        <f>IF(E18+E29-I30&gt;0,E18+E29-I30,"-")</f>
        <v>29880</v>
      </c>
      <c r="J32" s="471"/>
    </row>
    <row r="33" spans="1:6" ht="18.75" x14ac:dyDescent="0.2">
      <c r="B33" s="474"/>
      <c r="C33" s="474"/>
      <c r="D33" s="474"/>
      <c r="E33" s="474"/>
      <c r="F33" s="474"/>
    </row>
    <row r="35" spans="1:6" x14ac:dyDescent="0.2">
      <c r="A35" s="475" t="s">
        <v>576</v>
      </c>
      <c r="B35" s="475"/>
      <c r="C35" s="475"/>
      <c r="D35" s="475"/>
      <c r="E35" s="475"/>
    </row>
  </sheetData>
  <mergeCells count="4">
    <mergeCell ref="J1:J32"/>
    <mergeCell ref="A3:A4"/>
    <mergeCell ref="B33:F33"/>
    <mergeCell ref="A35:E35"/>
  </mergeCells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F40A2-B544-487E-A0C5-9595F022F1E5}">
  <sheetPr>
    <tabColor rgb="FF92D050"/>
  </sheetPr>
  <dimension ref="A1:J36"/>
  <sheetViews>
    <sheetView zoomScaleNormal="100" zoomScaleSheetLayoutView="115" workbookViewId="0">
      <selection activeCell="A36" sqref="A36:E36"/>
    </sheetView>
  </sheetViews>
  <sheetFormatPr defaultRowHeight="12.75" x14ac:dyDescent="0.2"/>
  <cols>
    <col min="1" max="1" width="6.83203125" style="50" customWidth="1"/>
    <col min="2" max="2" width="46.1640625" style="117" customWidth="1"/>
    <col min="3" max="5" width="15.5" style="50" customWidth="1"/>
    <col min="6" max="6" width="47.1640625" style="50" customWidth="1"/>
    <col min="7" max="9" width="15.5" style="50" customWidth="1"/>
    <col min="10" max="10" width="4.83203125" style="50" customWidth="1"/>
    <col min="11" max="16384" width="9.33203125" style="50"/>
  </cols>
  <sheetData>
    <row r="1" spans="1:10" ht="31.5" x14ac:dyDescent="0.2">
      <c r="B1" s="186" t="s">
        <v>124</v>
      </c>
      <c r="C1" s="187"/>
      <c r="D1" s="187"/>
      <c r="E1" s="187"/>
      <c r="F1" s="187"/>
      <c r="G1" s="187"/>
      <c r="H1" s="187"/>
      <c r="I1" s="187"/>
      <c r="J1" s="471" t="s">
        <v>577</v>
      </c>
    </row>
    <row r="2" spans="1:10" ht="14.25" thickBot="1" x14ac:dyDescent="0.25">
      <c r="G2" s="188" t="s">
        <v>54</v>
      </c>
      <c r="H2" s="188"/>
      <c r="I2" s="188"/>
      <c r="J2" s="471"/>
    </row>
    <row r="3" spans="1:10" ht="13.5" customHeight="1" thickBot="1" x14ac:dyDescent="0.25">
      <c r="A3" s="472" t="s">
        <v>62</v>
      </c>
      <c r="B3" s="189" t="s">
        <v>49</v>
      </c>
      <c r="C3" s="190"/>
      <c r="D3" s="397"/>
      <c r="E3" s="397"/>
      <c r="F3" s="189" t="s">
        <v>50</v>
      </c>
      <c r="G3" s="191"/>
      <c r="H3" s="398"/>
      <c r="I3" s="399"/>
      <c r="J3" s="471"/>
    </row>
    <row r="4" spans="1:10" s="192" customFormat="1" ht="36.75" thickBot="1" x14ac:dyDescent="0.25">
      <c r="A4" s="473"/>
      <c r="B4" s="118" t="s">
        <v>55</v>
      </c>
      <c r="C4" s="119" t="str">
        <f>+CONCATENATE('[1]1.1.sz.mell.'!C3," eredeti előirányzat")</f>
        <v>2015. évi eredeti előirányzat</v>
      </c>
      <c r="D4" s="400" t="str">
        <f>+CONCATENATE('[1]1.1.sz.mell.'!C3," 1. sz. módosítás (±)")</f>
        <v>2015. évi 1. sz. módosítás (±)</v>
      </c>
      <c r="E4" s="400" t="s">
        <v>569</v>
      </c>
      <c r="F4" s="118" t="s">
        <v>55</v>
      </c>
      <c r="G4" s="119" t="str">
        <f>+C4</f>
        <v>2015. évi eredeti előirányzat</v>
      </c>
      <c r="H4" s="119" t="str">
        <f>+D4</f>
        <v>2015. évi 1. sz. módosítás (±)</v>
      </c>
      <c r="I4" s="401" t="str">
        <f>+E4</f>
        <v>Módosított előirányzat 2015. XII. 31.</v>
      </c>
      <c r="J4" s="471"/>
    </row>
    <row r="5" spans="1:10" s="192" customFormat="1" ht="13.5" thickBot="1" x14ac:dyDescent="0.25">
      <c r="A5" s="193" t="s">
        <v>424</v>
      </c>
      <c r="B5" s="194" t="s">
        <v>425</v>
      </c>
      <c r="C5" s="195" t="s">
        <v>426</v>
      </c>
      <c r="D5" s="402" t="s">
        <v>428</v>
      </c>
      <c r="E5" s="402" t="s">
        <v>551</v>
      </c>
      <c r="F5" s="194" t="s">
        <v>570</v>
      </c>
      <c r="G5" s="195" t="s">
        <v>571</v>
      </c>
      <c r="H5" s="195" t="s">
        <v>572</v>
      </c>
      <c r="I5" s="196" t="s">
        <v>573</v>
      </c>
      <c r="J5" s="471"/>
    </row>
    <row r="6" spans="1:10" ht="12.95" customHeight="1" x14ac:dyDescent="0.2">
      <c r="A6" s="198" t="s">
        <v>11</v>
      </c>
      <c r="B6" s="199" t="s">
        <v>320</v>
      </c>
      <c r="C6" s="176"/>
      <c r="D6" s="176">
        <v>107</v>
      </c>
      <c r="E6" s="403">
        <f>C6+D6</f>
        <v>107</v>
      </c>
      <c r="F6" s="199" t="s">
        <v>160</v>
      </c>
      <c r="G6" s="176">
        <v>11000</v>
      </c>
      <c r="H6" s="414">
        <v>1027</v>
      </c>
      <c r="I6" s="415">
        <f>G6+H6</f>
        <v>12027</v>
      </c>
      <c r="J6" s="471"/>
    </row>
    <row r="7" spans="1:10" x14ac:dyDescent="0.2">
      <c r="A7" s="200" t="s">
        <v>12</v>
      </c>
      <c r="B7" s="201" t="s">
        <v>321</v>
      </c>
      <c r="C7" s="177"/>
      <c r="D7" s="177"/>
      <c r="E7" s="403">
        <f t="shared" ref="E7:E16" si="0">C7+D7</f>
        <v>0</v>
      </c>
      <c r="F7" s="201" t="s">
        <v>326</v>
      </c>
      <c r="G7" s="177"/>
      <c r="H7" s="177"/>
      <c r="I7" s="416">
        <f t="shared" ref="I7:I29" si="1">G7+H7</f>
        <v>0</v>
      </c>
      <c r="J7" s="471"/>
    </row>
    <row r="8" spans="1:10" ht="12.95" customHeight="1" x14ac:dyDescent="0.2">
      <c r="A8" s="200" t="s">
        <v>13</v>
      </c>
      <c r="B8" s="201" t="s">
        <v>3</v>
      </c>
      <c r="C8" s="177">
        <v>15000</v>
      </c>
      <c r="D8" s="177">
        <v>-15000</v>
      </c>
      <c r="E8" s="403">
        <f t="shared" si="0"/>
        <v>0</v>
      </c>
      <c r="F8" s="201" t="s">
        <v>143</v>
      </c>
      <c r="G8" s="177">
        <v>4000</v>
      </c>
      <c r="H8" s="177">
        <v>14383</v>
      </c>
      <c r="I8" s="416">
        <f t="shared" si="1"/>
        <v>18383</v>
      </c>
      <c r="J8" s="471"/>
    </row>
    <row r="9" spans="1:10" ht="12.95" customHeight="1" x14ac:dyDescent="0.2">
      <c r="A9" s="200" t="s">
        <v>14</v>
      </c>
      <c r="B9" s="201" t="s">
        <v>322</v>
      </c>
      <c r="C9" s="177"/>
      <c r="D9" s="177">
        <v>1223</v>
      </c>
      <c r="E9" s="403">
        <f t="shared" si="0"/>
        <v>1223</v>
      </c>
      <c r="F9" s="201" t="s">
        <v>327</v>
      </c>
      <c r="G9" s="177"/>
      <c r="H9" s="177"/>
      <c r="I9" s="416">
        <f t="shared" si="1"/>
        <v>0</v>
      </c>
      <c r="J9" s="471"/>
    </row>
    <row r="10" spans="1:10" ht="12.75" customHeight="1" x14ac:dyDescent="0.2">
      <c r="A10" s="200" t="s">
        <v>15</v>
      </c>
      <c r="B10" s="201" t="s">
        <v>323</v>
      </c>
      <c r="C10" s="177"/>
      <c r="D10" s="177"/>
      <c r="E10" s="403">
        <f t="shared" si="0"/>
        <v>0</v>
      </c>
      <c r="F10" s="201" t="s">
        <v>163</v>
      </c>
      <c r="G10" s="177">
        <v>0</v>
      </c>
      <c r="H10" s="177">
        <v>800</v>
      </c>
      <c r="I10" s="416">
        <f t="shared" si="1"/>
        <v>800</v>
      </c>
      <c r="J10" s="471"/>
    </row>
    <row r="11" spans="1:10" ht="12.95" customHeight="1" x14ac:dyDescent="0.2">
      <c r="A11" s="200" t="s">
        <v>16</v>
      </c>
      <c r="B11" s="201" t="s">
        <v>324</v>
      </c>
      <c r="C11" s="178"/>
      <c r="D11" s="178"/>
      <c r="E11" s="403">
        <f t="shared" si="0"/>
        <v>0</v>
      </c>
      <c r="F11" s="285"/>
      <c r="G11" s="177"/>
      <c r="H11" s="177"/>
      <c r="I11" s="416">
        <f t="shared" si="1"/>
        <v>0</v>
      </c>
      <c r="J11" s="471"/>
    </row>
    <row r="12" spans="1:10" ht="12.95" customHeight="1" x14ac:dyDescent="0.2">
      <c r="A12" s="200" t="s">
        <v>17</v>
      </c>
      <c r="B12" s="44"/>
      <c r="C12" s="177"/>
      <c r="D12" s="177"/>
      <c r="E12" s="403">
        <f t="shared" si="0"/>
        <v>0</v>
      </c>
      <c r="F12" s="285"/>
      <c r="G12" s="177"/>
      <c r="H12" s="177"/>
      <c r="I12" s="416">
        <f t="shared" si="1"/>
        <v>0</v>
      </c>
      <c r="J12" s="471"/>
    </row>
    <row r="13" spans="1:10" ht="12.95" customHeight="1" x14ac:dyDescent="0.2">
      <c r="A13" s="200" t="s">
        <v>18</v>
      </c>
      <c r="B13" s="44"/>
      <c r="C13" s="177"/>
      <c r="D13" s="177"/>
      <c r="E13" s="403">
        <f t="shared" si="0"/>
        <v>0</v>
      </c>
      <c r="F13" s="286"/>
      <c r="G13" s="177"/>
      <c r="H13" s="177"/>
      <c r="I13" s="416">
        <f t="shared" si="1"/>
        <v>0</v>
      </c>
      <c r="J13" s="471"/>
    </row>
    <row r="14" spans="1:10" ht="12.95" customHeight="1" x14ac:dyDescent="0.2">
      <c r="A14" s="200" t="s">
        <v>19</v>
      </c>
      <c r="B14" s="283"/>
      <c r="C14" s="178"/>
      <c r="D14" s="178"/>
      <c r="E14" s="403">
        <f t="shared" si="0"/>
        <v>0</v>
      </c>
      <c r="F14" s="285"/>
      <c r="G14" s="177"/>
      <c r="H14" s="177"/>
      <c r="I14" s="416">
        <f t="shared" si="1"/>
        <v>0</v>
      </c>
      <c r="J14" s="471"/>
    </row>
    <row r="15" spans="1:10" x14ac:dyDescent="0.2">
      <c r="A15" s="200" t="s">
        <v>20</v>
      </c>
      <c r="B15" s="44"/>
      <c r="C15" s="178"/>
      <c r="D15" s="178"/>
      <c r="E15" s="403">
        <f t="shared" si="0"/>
        <v>0</v>
      </c>
      <c r="F15" s="285"/>
      <c r="G15" s="177"/>
      <c r="H15" s="177"/>
      <c r="I15" s="416">
        <f t="shared" si="1"/>
        <v>0</v>
      </c>
      <c r="J15" s="471"/>
    </row>
    <row r="16" spans="1:10" ht="12.95" customHeight="1" thickBot="1" x14ac:dyDescent="0.25">
      <c r="A16" s="250" t="s">
        <v>21</v>
      </c>
      <c r="B16" s="284"/>
      <c r="C16" s="252"/>
      <c r="D16" s="252"/>
      <c r="E16" s="403">
        <f t="shared" si="0"/>
        <v>0</v>
      </c>
      <c r="F16" s="251" t="s">
        <v>43</v>
      </c>
      <c r="G16" s="417"/>
      <c r="H16" s="417"/>
      <c r="I16" s="418">
        <f t="shared" si="1"/>
        <v>0</v>
      </c>
      <c r="J16" s="471"/>
    </row>
    <row r="17" spans="1:10" ht="21.75" thickBot="1" x14ac:dyDescent="0.25">
      <c r="A17" s="203" t="s">
        <v>22</v>
      </c>
      <c r="B17" s="107" t="s">
        <v>334</v>
      </c>
      <c r="C17" s="180">
        <f>+C6+C8+C9+C11+C12+C13+C14+C15+C16</f>
        <v>15000</v>
      </c>
      <c r="D17" s="180">
        <f>+D6+D8+D9+D11+D12+D13+D14+D15+D16</f>
        <v>-13670</v>
      </c>
      <c r="E17" s="180">
        <f>+E6+E8+E9+E11+E12+E13+E14+E15+E16</f>
        <v>1330</v>
      </c>
      <c r="F17" s="107" t="s">
        <v>335</v>
      </c>
      <c r="G17" s="180">
        <f>+G6+G8+G10+G11+G12+G13+G14+G15+G16</f>
        <v>15000</v>
      </c>
      <c r="H17" s="180">
        <f>+H6+H8+H10+H11+H12+H13+H14+H15+H16</f>
        <v>16210</v>
      </c>
      <c r="I17" s="224">
        <f>+I6+I8+I10+I11+I12+I13+I14+I15+I16</f>
        <v>31210</v>
      </c>
      <c r="J17" s="471"/>
    </row>
    <row r="18" spans="1:10" ht="12.95" customHeight="1" x14ac:dyDescent="0.2">
      <c r="A18" s="198" t="s">
        <v>23</v>
      </c>
      <c r="B18" s="211" t="s">
        <v>181</v>
      </c>
      <c r="C18" s="218">
        <f>+C19+C20+C21+C22+C23</f>
        <v>0</v>
      </c>
      <c r="D18" s="218">
        <f>+D19+D20+D21+D22+D23</f>
        <v>0</v>
      </c>
      <c r="E18" s="218">
        <f>+E19+E20+E21+E22+E23</f>
        <v>0</v>
      </c>
      <c r="F18" s="205" t="s">
        <v>147</v>
      </c>
      <c r="G18" s="419"/>
      <c r="H18" s="419"/>
      <c r="I18" s="420">
        <f t="shared" si="1"/>
        <v>0</v>
      </c>
      <c r="J18" s="471"/>
    </row>
    <row r="19" spans="1:10" ht="12.95" customHeight="1" x14ac:dyDescent="0.2">
      <c r="A19" s="200" t="s">
        <v>24</v>
      </c>
      <c r="B19" s="212" t="s">
        <v>170</v>
      </c>
      <c r="C19" s="66"/>
      <c r="D19" s="66"/>
      <c r="E19" s="409">
        <f t="shared" ref="E19:E29" si="2">C19+D19</f>
        <v>0</v>
      </c>
      <c r="F19" s="205" t="s">
        <v>150</v>
      </c>
      <c r="G19" s="66"/>
      <c r="H19" s="66"/>
      <c r="I19" s="410">
        <f t="shared" si="1"/>
        <v>0</v>
      </c>
      <c r="J19" s="471"/>
    </row>
    <row r="20" spans="1:10" ht="12.95" customHeight="1" x14ac:dyDescent="0.2">
      <c r="A20" s="198" t="s">
        <v>25</v>
      </c>
      <c r="B20" s="212" t="s">
        <v>171</v>
      </c>
      <c r="C20" s="66"/>
      <c r="D20" s="66"/>
      <c r="E20" s="409">
        <f t="shared" si="2"/>
        <v>0</v>
      </c>
      <c r="F20" s="205" t="s">
        <v>121</v>
      </c>
      <c r="G20" s="66"/>
      <c r="H20" s="66"/>
      <c r="I20" s="410">
        <f t="shared" si="1"/>
        <v>0</v>
      </c>
      <c r="J20" s="471"/>
    </row>
    <row r="21" spans="1:10" ht="12.95" customHeight="1" x14ac:dyDescent="0.2">
      <c r="A21" s="200" t="s">
        <v>26</v>
      </c>
      <c r="B21" s="212" t="s">
        <v>172</v>
      </c>
      <c r="C21" s="66"/>
      <c r="D21" s="66"/>
      <c r="E21" s="409">
        <f t="shared" si="2"/>
        <v>0</v>
      </c>
      <c r="F21" s="205" t="s">
        <v>122</v>
      </c>
      <c r="G21" s="66"/>
      <c r="H21" s="66"/>
      <c r="I21" s="410">
        <f t="shared" si="1"/>
        <v>0</v>
      </c>
      <c r="J21" s="471"/>
    </row>
    <row r="22" spans="1:10" ht="12.95" customHeight="1" x14ac:dyDescent="0.2">
      <c r="A22" s="198" t="s">
        <v>27</v>
      </c>
      <c r="B22" s="212" t="s">
        <v>173</v>
      </c>
      <c r="C22" s="66"/>
      <c r="D22" s="66"/>
      <c r="E22" s="409">
        <f t="shared" si="2"/>
        <v>0</v>
      </c>
      <c r="F22" s="204" t="s">
        <v>167</v>
      </c>
      <c r="G22" s="66"/>
      <c r="H22" s="66"/>
      <c r="I22" s="410">
        <f t="shared" si="1"/>
        <v>0</v>
      </c>
      <c r="J22" s="471"/>
    </row>
    <row r="23" spans="1:10" ht="12.95" customHeight="1" x14ac:dyDescent="0.2">
      <c r="A23" s="200" t="s">
        <v>28</v>
      </c>
      <c r="B23" s="213" t="s">
        <v>174</v>
      </c>
      <c r="C23" s="66"/>
      <c r="D23" s="66"/>
      <c r="E23" s="409">
        <f t="shared" si="2"/>
        <v>0</v>
      </c>
      <c r="F23" s="205" t="s">
        <v>151</v>
      </c>
      <c r="G23" s="66"/>
      <c r="H23" s="66"/>
      <c r="I23" s="410">
        <f t="shared" si="1"/>
        <v>0</v>
      </c>
      <c r="J23" s="471"/>
    </row>
    <row r="24" spans="1:10" ht="12.95" customHeight="1" x14ac:dyDescent="0.2">
      <c r="A24" s="198" t="s">
        <v>29</v>
      </c>
      <c r="B24" s="214" t="s">
        <v>175</v>
      </c>
      <c r="C24" s="206">
        <f>+C25+C26+C27+C28+C29</f>
        <v>0</v>
      </c>
      <c r="D24" s="206">
        <f>+D25+D26+D27+D28+D29</f>
        <v>0</v>
      </c>
      <c r="E24" s="206">
        <f>+E25+E26+E27+E28+E29</f>
        <v>0</v>
      </c>
      <c r="F24" s="215" t="s">
        <v>149</v>
      </c>
      <c r="G24" s="66"/>
      <c r="H24" s="66"/>
      <c r="I24" s="410">
        <f t="shared" si="1"/>
        <v>0</v>
      </c>
      <c r="J24" s="471"/>
    </row>
    <row r="25" spans="1:10" ht="12.95" customHeight="1" x14ac:dyDescent="0.2">
      <c r="A25" s="200" t="s">
        <v>30</v>
      </c>
      <c r="B25" s="213" t="s">
        <v>176</v>
      </c>
      <c r="C25" s="66"/>
      <c r="D25" s="66"/>
      <c r="E25" s="409">
        <f t="shared" si="2"/>
        <v>0</v>
      </c>
      <c r="F25" s="215" t="s">
        <v>328</v>
      </c>
      <c r="G25" s="66"/>
      <c r="H25" s="66"/>
      <c r="I25" s="410">
        <f t="shared" si="1"/>
        <v>0</v>
      </c>
      <c r="J25" s="471"/>
    </row>
    <row r="26" spans="1:10" ht="12.95" customHeight="1" x14ac:dyDescent="0.2">
      <c r="A26" s="198" t="s">
        <v>31</v>
      </c>
      <c r="B26" s="213" t="s">
        <v>177</v>
      </c>
      <c r="C26" s="66"/>
      <c r="D26" s="66"/>
      <c r="E26" s="409">
        <f t="shared" si="2"/>
        <v>0</v>
      </c>
      <c r="F26" s="210"/>
      <c r="G26" s="66"/>
      <c r="H26" s="66"/>
      <c r="I26" s="410">
        <f t="shared" si="1"/>
        <v>0</v>
      </c>
      <c r="J26" s="471"/>
    </row>
    <row r="27" spans="1:10" ht="12.95" customHeight="1" x14ac:dyDescent="0.2">
      <c r="A27" s="200" t="s">
        <v>32</v>
      </c>
      <c r="B27" s="212" t="s">
        <v>178</v>
      </c>
      <c r="C27" s="66"/>
      <c r="D27" s="66"/>
      <c r="E27" s="409">
        <f t="shared" si="2"/>
        <v>0</v>
      </c>
      <c r="F27" s="104"/>
      <c r="G27" s="66"/>
      <c r="H27" s="66"/>
      <c r="I27" s="410">
        <f t="shared" si="1"/>
        <v>0</v>
      </c>
      <c r="J27" s="471"/>
    </row>
    <row r="28" spans="1:10" ht="12.95" customHeight="1" x14ac:dyDescent="0.2">
      <c r="A28" s="198" t="s">
        <v>33</v>
      </c>
      <c r="B28" s="216" t="s">
        <v>179</v>
      </c>
      <c r="C28" s="66"/>
      <c r="D28" s="66"/>
      <c r="E28" s="409">
        <f t="shared" si="2"/>
        <v>0</v>
      </c>
      <c r="F28" s="44"/>
      <c r="G28" s="66"/>
      <c r="H28" s="66"/>
      <c r="I28" s="410">
        <f t="shared" si="1"/>
        <v>0</v>
      </c>
      <c r="J28" s="471"/>
    </row>
    <row r="29" spans="1:10" ht="12.95" customHeight="1" thickBot="1" x14ac:dyDescent="0.25">
      <c r="A29" s="200" t="s">
        <v>34</v>
      </c>
      <c r="B29" s="217" t="s">
        <v>180</v>
      </c>
      <c r="C29" s="66"/>
      <c r="D29" s="66"/>
      <c r="E29" s="409">
        <f t="shared" si="2"/>
        <v>0</v>
      </c>
      <c r="F29" s="104"/>
      <c r="G29" s="66"/>
      <c r="H29" s="66"/>
      <c r="I29" s="410">
        <f t="shared" si="1"/>
        <v>0</v>
      </c>
      <c r="J29" s="471"/>
    </row>
    <row r="30" spans="1:10" ht="21.75" customHeight="1" thickBot="1" x14ac:dyDescent="0.25">
      <c r="A30" s="203" t="s">
        <v>35</v>
      </c>
      <c r="B30" s="107" t="s">
        <v>325</v>
      </c>
      <c r="C30" s="180">
        <f>+C18+C24</f>
        <v>0</v>
      </c>
      <c r="D30" s="180">
        <f>+D18+D24</f>
        <v>0</v>
      </c>
      <c r="E30" s="180">
        <f>+E18+E24</f>
        <v>0</v>
      </c>
      <c r="F30" s="107" t="s">
        <v>329</v>
      </c>
      <c r="G30" s="180">
        <f>SUM(G18:G29)</f>
        <v>0</v>
      </c>
      <c r="H30" s="180">
        <f>SUM(H18:H29)</f>
        <v>0</v>
      </c>
      <c r="I30" s="224">
        <f>SUM(I18:I29)</f>
        <v>0</v>
      </c>
      <c r="J30" s="471"/>
    </row>
    <row r="31" spans="1:10" ht="13.5" thickBot="1" x14ac:dyDescent="0.25">
      <c r="A31" s="203" t="s">
        <v>36</v>
      </c>
      <c r="B31" s="207" t="s">
        <v>330</v>
      </c>
      <c r="C31" s="413">
        <f>+C17+C30</f>
        <v>15000</v>
      </c>
      <c r="D31" s="413">
        <f>+D17+D30</f>
        <v>-13670</v>
      </c>
      <c r="E31" s="208">
        <f>+E17+E30</f>
        <v>1330</v>
      </c>
      <c r="F31" s="207" t="s">
        <v>331</v>
      </c>
      <c r="G31" s="413">
        <f>+G17+G30</f>
        <v>15000</v>
      </c>
      <c r="H31" s="413">
        <f>+H17+H30</f>
        <v>16210</v>
      </c>
      <c r="I31" s="208">
        <f>+I17+I30</f>
        <v>31210</v>
      </c>
      <c r="J31" s="471"/>
    </row>
    <row r="32" spans="1:10" ht="13.5" thickBot="1" x14ac:dyDescent="0.25">
      <c r="A32" s="203" t="s">
        <v>37</v>
      </c>
      <c r="B32" s="207" t="s">
        <v>125</v>
      </c>
      <c r="C32" s="413" t="str">
        <f>IF(C17-G17&lt;0,G17-C17,"-")</f>
        <v>-</v>
      </c>
      <c r="D32" s="413">
        <f>IF(D17-H17&lt;0,H17-D17,"-")</f>
        <v>29880</v>
      </c>
      <c r="E32" s="208">
        <f>IF(E17-I17&lt;0,I17-E17,"-")</f>
        <v>29880</v>
      </c>
      <c r="F32" s="207" t="s">
        <v>126</v>
      </c>
      <c r="G32" s="413" t="str">
        <f>IF(C17-G17&gt;0,C17-G17,"-")</f>
        <v>-</v>
      </c>
      <c r="H32" s="413" t="str">
        <f>IF(D17-H17&gt;0,D17-H17,"-")</f>
        <v>-</v>
      </c>
      <c r="I32" s="208" t="str">
        <f>IF(E17-I17&gt;0,E17-I17,"-")</f>
        <v>-</v>
      </c>
      <c r="J32" s="471"/>
    </row>
    <row r="33" spans="1:10" ht="13.5" thickBot="1" x14ac:dyDescent="0.25">
      <c r="A33" s="203" t="s">
        <v>38</v>
      </c>
      <c r="B33" s="207" t="s">
        <v>168</v>
      </c>
      <c r="C33" s="413" t="str">
        <f>IF(C17+C30-G26&lt;0,G26-(C17+C30),"-")</f>
        <v>-</v>
      </c>
      <c r="D33" s="413">
        <f>IF(D17+D30-H26&lt;0,H26-(D17+D30),"-")</f>
        <v>13670</v>
      </c>
      <c r="E33" s="208" t="str">
        <f>IF(E17+E30-I26&lt;0,I26-(E17+E30),"-")</f>
        <v>-</v>
      </c>
      <c r="F33" s="207" t="s">
        <v>169</v>
      </c>
      <c r="G33" s="413">
        <f>IF(C17+C30-G26&gt;0,C17+C30-G26,"-")</f>
        <v>15000</v>
      </c>
      <c r="H33" s="413" t="str">
        <f>IF(D17+D30-H26&gt;0,D17+D30-H26,"-")</f>
        <v>-</v>
      </c>
      <c r="I33" s="208">
        <f>IF(E17+E30-I26&gt;0,E17+E30-I26,"-")</f>
        <v>1330</v>
      </c>
      <c r="J33" s="471"/>
    </row>
    <row r="36" spans="1:10" ht="12.75" customHeight="1" x14ac:dyDescent="0.2">
      <c r="A36" s="475" t="s">
        <v>578</v>
      </c>
      <c r="B36" s="475"/>
      <c r="C36" s="475"/>
      <c r="D36" s="475"/>
      <c r="E36" s="475"/>
    </row>
  </sheetData>
  <mergeCells count="3">
    <mergeCell ref="J1:J33"/>
    <mergeCell ref="A3:A4"/>
    <mergeCell ref="A36:E36"/>
  </mergeCells>
  <printOptions horizontalCentered="1"/>
  <pageMargins left="0.78740157480314965" right="0.78740157480314965" top="0.47244094488188981" bottom="0.78740157480314965" header="0.47244094488188981" footer="0.78740157480314965"/>
  <pageSetup paperSize="9" scale="72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D5FB4-A339-4728-8F2A-417CFAF3DA7A}">
  <sheetPr>
    <tabColor rgb="FF92D050"/>
  </sheetPr>
  <dimension ref="A1:G27"/>
  <sheetViews>
    <sheetView view="pageLayout" zoomScaleNormal="100" workbookViewId="0">
      <selection activeCell="E29" sqref="E29"/>
    </sheetView>
  </sheetViews>
  <sheetFormatPr defaultRowHeight="12.75" x14ac:dyDescent="0.2"/>
  <cols>
    <col min="1" max="1" width="47.1640625" style="42" customWidth="1"/>
    <col min="2" max="2" width="15.6640625" style="41" customWidth="1"/>
    <col min="3" max="3" width="16.33203125" style="41" customWidth="1"/>
    <col min="4" max="5" width="18" style="41" customWidth="1"/>
    <col min="6" max="6" width="16.6640625" style="41" customWidth="1"/>
    <col min="7" max="7" width="18.83203125" style="50" customWidth="1"/>
    <col min="8" max="9" width="12.83203125" style="41" customWidth="1"/>
    <col min="10" max="10" width="13.83203125" style="41" customWidth="1"/>
    <col min="11" max="16384" width="9.33203125" style="41"/>
  </cols>
  <sheetData>
    <row r="1" spans="1:7" ht="25.5" customHeight="1" x14ac:dyDescent="0.2">
      <c r="A1" s="476" t="s">
        <v>0</v>
      </c>
      <c r="B1" s="476"/>
      <c r="C1" s="476"/>
      <c r="D1" s="476"/>
      <c r="E1" s="476"/>
      <c r="F1" s="476"/>
      <c r="G1" s="476"/>
    </row>
    <row r="2" spans="1:7" ht="22.5" customHeight="1" thickBot="1" x14ac:dyDescent="0.3">
      <c r="A2" s="117"/>
      <c r="B2" s="50"/>
      <c r="C2" s="50"/>
      <c r="D2" s="50"/>
      <c r="E2" s="50"/>
      <c r="F2" s="50"/>
      <c r="G2" s="45" t="s">
        <v>54</v>
      </c>
    </row>
    <row r="3" spans="1:7" s="43" customFormat="1" ht="44.25" customHeight="1" thickBot="1" x14ac:dyDescent="0.25">
      <c r="A3" s="118" t="s">
        <v>58</v>
      </c>
      <c r="B3" s="119" t="s">
        <v>59</v>
      </c>
      <c r="C3" s="119" t="s">
        <v>60</v>
      </c>
      <c r="D3" s="119" t="s">
        <v>579</v>
      </c>
      <c r="E3" s="119" t="s">
        <v>580</v>
      </c>
      <c r="F3" s="119" t="s">
        <v>581</v>
      </c>
      <c r="G3" s="46" t="s">
        <v>582</v>
      </c>
    </row>
    <row r="4" spans="1:7" s="50" customFormat="1" ht="12" customHeight="1" thickBot="1" x14ac:dyDescent="0.25">
      <c r="A4" s="47" t="s">
        <v>424</v>
      </c>
      <c r="B4" s="48" t="s">
        <v>425</v>
      </c>
      <c r="C4" s="48" t="s">
        <v>426</v>
      </c>
      <c r="D4" s="48" t="s">
        <v>428</v>
      </c>
      <c r="E4" s="48" t="s">
        <v>427</v>
      </c>
      <c r="F4" s="48" t="s">
        <v>429</v>
      </c>
      <c r="G4" s="49" t="s">
        <v>583</v>
      </c>
    </row>
    <row r="5" spans="1:7" ht="15.95" customHeight="1" x14ac:dyDescent="0.2">
      <c r="A5" s="320" t="s">
        <v>469</v>
      </c>
      <c r="B5" s="25">
        <v>2000</v>
      </c>
      <c r="C5" s="322" t="s">
        <v>584</v>
      </c>
      <c r="D5" s="25"/>
      <c r="E5" s="25">
        <v>2000</v>
      </c>
      <c r="F5" s="25">
        <v>-2000</v>
      </c>
      <c r="G5" s="51">
        <f>E5+F5</f>
        <v>0</v>
      </c>
    </row>
    <row r="6" spans="1:7" ht="15.95" customHeight="1" x14ac:dyDescent="0.2">
      <c r="A6" s="320" t="s">
        <v>585</v>
      </c>
      <c r="B6" s="25">
        <v>2500</v>
      </c>
      <c r="C6" s="322" t="s">
        <v>584</v>
      </c>
      <c r="D6" s="25"/>
      <c r="E6" s="25">
        <v>500</v>
      </c>
      <c r="F6" s="25">
        <v>-500</v>
      </c>
      <c r="G6" s="51">
        <f t="shared" ref="G6:G22" si="0">E6+F6</f>
        <v>0</v>
      </c>
    </row>
    <row r="7" spans="1:7" ht="15.95" customHeight="1" x14ac:dyDescent="0.2">
      <c r="A7" s="320" t="s">
        <v>470</v>
      </c>
      <c r="B7" s="25">
        <v>3665</v>
      </c>
      <c r="C7" s="322" t="s">
        <v>586</v>
      </c>
      <c r="D7" s="25">
        <v>2636</v>
      </c>
      <c r="E7" s="25">
        <v>1029</v>
      </c>
      <c r="F7" s="25">
        <v>-1029</v>
      </c>
      <c r="G7" s="51">
        <f t="shared" si="0"/>
        <v>0</v>
      </c>
    </row>
    <row r="8" spans="1:7" ht="15.95" customHeight="1" x14ac:dyDescent="0.2">
      <c r="A8" s="321" t="s">
        <v>471</v>
      </c>
      <c r="B8" s="25">
        <v>4491</v>
      </c>
      <c r="C8" s="322" t="s">
        <v>468</v>
      </c>
      <c r="D8" s="25"/>
      <c r="E8" s="25">
        <v>4491</v>
      </c>
      <c r="F8" s="25">
        <v>-1546</v>
      </c>
      <c r="G8" s="51">
        <f t="shared" si="0"/>
        <v>2945</v>
      </c>
    </row>
    <row r="9" spans="1:7" ht="15.95" customHeight="1" x14ac:dyDescent="0.2">
      <c r="A9" s="320" t="s">
        <v>472</v>
      </c>
      <c r="B9" s="25">
        <v>850</v>
      </c>
      <c r="C9" s="322" t="s">
        <v>584</v>
      </c>
      <c r="D9" s="25"/>
      <c r="E9" s="25">
        <v>850</v>
      </c>
      <c r="F9" s="25">
        <v>-850</v>
      </c>
      <c r="G9" s="51">
        <f t="shared" si="0"/>
        <v>0</v>
      </c>
    </row>
    <row r="10" spans="1:7" ht="15.95" customHeight="1" x14ac:dyDescent="0.2">
      <c r="A10" s="321" t="s">
        <v>587</v>
      </c>
      <c r="B10" s="25">
        <v>1270</v>
      </c>
      <c r="C10" s="322" t="s">
        <v>584</v>
      </c>
      <c r="D10" s="25"/>
      <c r="E10" s="25">
        <v>1270</v>
      </c>
      <c r="F10" s="25">
        <v>-1270</v>
      </c>
      <c r="G10" s="51">
        <f t="shared" si="0"/>
        <v>0</v>
      </c>
    </row>
    <row r="11" spans="1:7" ht="15.95" customHeight="1" x14ac:dyDescent="0.2">
      <c r="A11" s="320" t="s">
        <v>473</v>
      </c>
      <c r="B11" s="25">
        <v>300</v>
      </c>
      <c r="C11" s="322" t="s">
        <v>584</v>
      </c>
      <c r="D11" s="25"/>
      <c r="E11" s="25">
        <v>300</v>
      </c>
      <c r="F11" s="25">
        <v>130</v>
      </c>
      <c r="G11" s="51">
        <f t="shared" si="0"/>
        <v>430</v>
      </c>
    </row>
    <row r="12" spans="1:7" ht="15.95" customHeight="1" x14ac:dyDescent="0.2">
      <c r="A12" s="320" t="s">
        <v>474</v>
      </c>
      <c r="B12" s="25">
        <v>560</v>
      </c>
      <c r="C12" s="322" t="s">
        <v>584</v>
      </c>
      <c r="D12" s="25"/>
      <c r="E12" s="25">
        <v>560</v>
      </c>
      <c r="F12" s="25">
        <v>-560</v>
      </c>
      <c r="G12" s="51">
        <f t="shared" si="0"/>
        <v>0</v>
      </c>
    </row>
    <row r="13" spans="1:7" ht="15.95" customHeight="1" x14ac:dyDescent="0.2">
      <c r="A13" s="320" t="s">
        <v>588</v>
      </c>
      <c r="B13" s="25">
        <v>307</v>
      </c>
      <c r="C13" s="322" t="s">
        <v>584</v>
      </c>
      <c r="D13" s="25"/>
      <c r="E13" s="25">
        <v>0</v>
      </c>
      <c r="F13" s="25">
        <v>307</v>
      </c>
      <c r="G13" s="51">
        <f t="shared" si="0"/>
        <v>307</v>
      </c>
    </row>
    <row r="14" spans="1:7" ht="15.95" customHeight="1" x14ac:dyDescent="0.2">
      <c r="A14" s="320" t="s">
        <v>589</v>
      </c>
      <c r="B14" s="25">
        <v>681</v>
      </c>
      <c r="C14" s="322" t="s">
        <v>584</v>
      </c>
      <c r="D14" s="25">
        <v>0</v>
      </c>
      <c r="E14" s="25"/>
      <c r="F14" s="25">
        <v>681</v>
      </c>
      <c r="G14" s="51">
        <f t="shared" si="0"/>
        <v>681</v>
      </c>
    </row>
    <row r="15" spans="1:7" ht="15.95" customHeight="1" x14ac:dyDescent="0.2">
      <c r="A15" s="320" t="s">
        <v>590</v>
      </c>
      <c r="B15" s="25">
        <v>2238</v>
      </c>
      <c r="C15" s="322" t="s">
        <v>584</v>
      </c>
      <c r="D15" s="25"/>
      <c r="E15" s="25"/>
      <c r="F15" s="25">
        <v>2238</v>
      </c>
      <c r="G15" s="51">
        <f t="shared" si="0"/>
        <v>2238</v>
      </c>
    </row>
    <row r="16" spans="1:7" ht="15.95" customHeight="1" x14ac:dyDescent="0.2">
      <c r="A16" s="320" t="s">
        <v>591</v>
      </c>
      <c r="B16" s="25">
        <v>1078</v>
      </c>
      <c r="C16" s="322" t="s">
        <v>584</v>
      </c>
      <c r="D16" s="25"/>
      <c r="E16" s="25"/>
      <c r="F16" s="25">
        <v>1078</v>
      </c>
      <c r="G16" s="51">
        <f t="shared" si="0"/>
        <v>1078</v>
      </c>
    </row>
    <row r="17" spans="1:7" ht="15.95" customHeight="1" x14ac:dyDescent="0.2">
      <c r="A17" s="320" t="s">
        <v>592</v>
      </c>
      <c r="B17" s="25">
        <v>108</v>
      </c>
      <c r="C17" s="322" t="s">
        <v>584</v>
      </c>
      <c r="D17" s="25"/>
      <c r="E17" s="25"/>
      <c r="F17" s="25">
        <v>108</v>
      </c>
      <c r="G17" s="51">
        <f t="shared" si="0"/>
        <v>108</v>
      </c>
    </row>
    <row r="18" spans="1:7" ht="15.95" customHeight="1" x14ac:dyDescent="0.2">
      <c r="A18" s="320" t="s">
        <v>593</v>
      </c>
      <c r="B18" s="25">
        <v>191</v>
      </c>
      <c r="C18" s="322" t="s">
        <v>584</v>
      </c>
      <c r="D18" s="25"/>
      <c r="E18" s="25"/>
      <c r="F18" s="25">
        <v>191</v>
      </c>
      <c r="G18" s="51">
        <f t="shared" si="0"/>
        <v>191</v>
      </c>
    </row>
    <row r="19" spans="1:7" ht="15.95" customHeight="1" x14ac:dyDescent="0.2">
      <c r="A19" s="320" t="s">
        <v>594</v>
      </c>
      <c r="B19" s="25">
        <v>164</v>
      </c>
      <c r="C19" s="322" t="s">
        <v>584</v>
      </c>
      <c r="D19" s="25"/>
      <c r="E19" s="25"/>
      <c r="F19" s="25">
        <v>164</v>
      </c>
      <c r="G19" s="51">
        <f t="shared" si="0"/>
        <v>164</v>
      </c>
    </row>
    <row r="20" spans="1:7" ht="15.95" customHeight="1" x14ac:dyDescent="0.2">
      <c r="A20" s="320" t="s">
        <v>595</v>
      </c>
      <c r="B20" s="25">
        <v>220</v>
      </c>
      <c r="C20" s="322" t="s">
        <v>584</v>
      </c>
      <c r="D20" s="25"/>
      <c r="E20" s="25"/>
      <c r="F20" s="25">
        <v>220</v>
      </c>
      <c r="G20" s="51">
        <f t="shared" si="0"/>
        <v>220</v>
      </c>
    </row>
    <row r="21" spans="1:7" ht="15.95" customHeight="1" x14ac:dyDescent="0.2">
      <c r="A21" s="320" t="s">
        <v>596</v>
      </c>
      <c r="B21" s="25">
        <v>300</v>
      </c>
      <c r="C21" s="322" t="s">
        <v>584</v>
      </c>
      <c r="D21" s="25"/>
      <c r="E21" s="25"/>
      <c r="F21" s="25">
        <v>300</v>
      </c>
      <c r="G21" s="51">
        <f t="shared" si="0"/>
        <v>300</v>
      </c>
    </row>
    <row r="22" spans="1:7" ht="15.95" customHeight="1" x14ac:dyDescent="0.2">
      <c r="A22" s="52" t="s">
        <v>597</v>
      </c>
      <c r="B22" s="26">
        <v>800</v>
      </c>
      <c r="C22" s="323" t="s">
        <v>598</v>
      </c>
      <c r="D22" s="26"/>
      <c r="E22" s="26"/>
      <c r="F22" s="26">
        <v>800</v>
      </c>
      <c r="G22" s="53">
        <f t="shared" si="0"/>
        <v>800</v>
      </c>
    </row>
    <row r="23" spans="1:7" ht="15.95" customHeight="1" thickBot="1" x14ac:dyDescent="0.25">
      <c r="A23" s="284" t="s">
        <v>599</v>
      </c>
      <c r="B23" s="421">
        <v>2565</v>
      </c>
      <c r="C23" s="422" t="s">
        <v>584</v>
      </c>
      <c r="D23" s="421"/>
      <c r="E23" s="421"/>
      <c r="F23" s="421">
        <v>2564</v>
      </c>
      <c r="G23" s="423">
        <v>2565</v>
      </c>
    </row>
    <row r="24" spans="1:7" s="56" customFormat="1" ht="18" customHeight="1" thickBot="1" x14ac:dyDescent="0.25">
      <c r="A24" s="120" t="s">
        <v>57</v>
      </c>
      <c r="B24" s="54">
        <f>SUM(B5:B23)</f>
        <v>24288</v>
      </c>
      <c r="C24" s="101"/>
      <c r="D24" s="54">
        <f>SUM(D5:D22)</f>
        <v>2636</v>
      </c>
      <c r="E24" s="54">
        <f>SUM(E5:E22)</f>
        <v>11000</v>
      </c>
      <c r="F24" s="54">
        <f>SUM(F5:F23)</f>
        <v>1026</v>
      </c>
      <c r="G24" s="55">
        <f>SUM(G5:G23)</f>
        <v>12027</v>
      </c>
    </row>
    <row r="27" spans="1:7" x14ac:dyDescent="0.2">
      <c r="A27" s="477" t="s">
        <v>608</v>
      </c>
      <c r="B27" s="477"/>
      <c r="C27" s="477"/>
      <c r="D27" s="477"/>
    </row>
  </sheetData>
  <mergeCells count="2">
    <mergeCell ref="A1:G1"/>
    <mergeCell ref="A27:D27"/>
  </mergeCells>
  <printOptions horizontalCentered="1"/>
  <pageMargins left="0.78740157480314965" right="0.78740157480314965" top="1.0236220472440944" bottom="0.98425196850393704" header="0.78740157480314965" footer="0.78740157480314965"/>
  <pageSetup paperSize="9" scale="90" orientation="landscape" horizontalDpi="300" verticalDpi="300" r:id="rId1"/>
  <headerFooter alignWithMargins="0">
    <oddHeader>&amp;R&amp;"Times New Roman CE,Félkövér dőlt"&amp;11 &amp;X5 &amp;X3. melléklet a 2/2015. (II.27.)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930C-35E4-4DB0-893E-2F0867C2CC34}">
  <sheetPr>
    <tabColor rgb="FF92D050"/>
  </sheetPr>
  <dimension ref="A1:G26"/>
  <sheetViews>
    <sheetView view="pageLayout" zoomScaleNormal="100" workbookViewId="0">
      <selection activeCell="E25" sqref="E25"/>
    </sheetView>
  </sheetViews>
  <sheetFormatPr defaultRowHeight="12.75" x14ac:dyDescent="0.2"/>
  <cols>
    <col min="1" max="1" width="54.1640625" style="42" customWidth="1"/>
    <col min="2" max="2" width="15.6640625" style="41" customWidth="1"/>
    <col min="3" max="3" width="16.33203125" style="41" customWidth="1"/>
    <col min="4" max="5" width="18" style="41" customWidth="1"/>
    <col min="6" max="6" width="16.6640625" style="41" customWidth="1"/>
    <col min="7" max="7" width="18.83203125" style="41" customWidth="1"/>
    <col min="8" max="9" width="12.83203125" style="41" customWidth="1"/>
    <col min="10" max="10" width="13.83203125" style="41" customWidth="1"/>
    <col min="11" max="16384" width="9.33203125" style="41"/>
  </cols>
  <sheetData>
    <row r="1" spans="1:7" ht="24.75" customHeight="1" x14ac:dyDescent="0.2">
      <c r="A1" s="476" t="s">
        <v>1</v>
      </c>
      <c r="B1" s="476"/>
      <c r="C1" s="476"/>
      <c r="D1" s="476"/>
      <c r="E1" s="476"/>
      <c r="F1" s="476"/>
      <c r="G1" s="476"/>
    </row>
    <row r="2" spans="1:7" ht="23.25" customHeight="1" thickBot="1" x14ac:dyDescent="0.3">
      <c r="A2" s="117"/>
      <c r="B2" s="50"/>
      <c r="C2" s="50"/>
      <c r="D2" s="50"/>
      <c r="E2" s="50"/>
      <c r="F2" s="50"/>
      <c r="G2" s="45" t="s">
        <v>54</v>
      </c>
    </row>
    <row r="3" spans="1:7" s="43" customFormat="1" ht="48.75" customHeight="1" thickBot="1" x14ac:dyDescent="0.25">
      <c r="A3" s="118" t="s">
        <v>61</v>
      </c>
      <c r="B3" s="119" t="s">
        <v>59</v>
      </c>
      <c r="C3" s="119" t="s">
        <v>60</v>
      </c>
      <c r="D3" s="119" t="str">
        <f>+'[1]3.sz.mell.'!D3</f>
        <v>Felhasználás 2014. XII. 31.-ig.</v>
      </c>
      <c r="E3" s="119" t="s">
        <v>580</v>
      </c>
      <c r="F3" s="119" t="s">
        <v>605</v>
      </c>
      <c r="G3" s="46" t="s">
        <v>582</v>
      </c>
    </row>
    <row r="4" spans="1:7" s="50" customFormat="1" ht="15" customHeight="1" thickBot="1" x14ac:dyDescent="0.25">
      <c r="A4" s="47" t="s">
        <v>424</v>
      </c>
      <c r="B4" s="48" t="s">
        <v>425</v>
      </c>
      <c r="C4" s="48" t="s">
        <v>426</v>
      </c>
      <c r="D4" s="48" t="s">
        <v>428</v>
      </c>
      <c r="E4" s="48" t="s">
        <v>427</v>
      </c>
      <c r="F4" s="48" t="s">
        <v>429</v>
      </c>
      <c r="G4" s="49" t="s">
        <v>583</v>
      </c>
    </row>
    <row r="5" spans="1:7" ht="15.95" customHeight="1" x14ac:dyDescent="0.2">
      <c r="A5" s="57" t="s">
        <v>604</v>
      </c>
      <c r="B5" s="58"/>
      <c r="C5" s="324" t="s">
        <v>584</v>
      </c>
      <c r="D5" s="58"/>
      <c r="E5" s="58">
        <v>2500</v>
      </c>
      <c r="F5" s="58">
        <v>-2500</v>
      </c>
      <c r="G5" s="59">
        <f t="shared" ref="G5:G23" si="0">E5+F5</f>
        <v>0</v>
      </c>
    </row>
    <row r="6" spans="1:7" ht="15.95" customHeight="1" x14ac:dyDescent="0.2">
      <c r="A6" s="57" t="s">
        <v>467</v>
      </c>
      <c r="B6" s="58"/>
      <c r="C6" s="324" t="s">
        <v>584</v>
      </c>
      <c r="D6" s="58"/>
      <c r="E6" s="58">
        <v>1500</v>
      </c>
      <c r="F6" s="58">
        <v>-1500</v>
      </c>
      <c r="G6" s="59">
        <f t="shared" si="0"/>
        <v>0</v>
      </c>
    </row>
    <row r="7" spans="1:7" ht="15.95" customHeight="1" x14ac:dyDescent="0.2">
      <c r="A7" s="57" t="s">
        <v>603</v>
      </c>
      <c r="B7" s="58">
        <v>508</v>
      </c>
      <c r="C7" s="324" t="s">
        <v>584</v>
      </c>
      <c r="D7" s="58"/>
      <c r="E7" s="58"/>
      <c r="F7" s="58">
        <v>508</v>
      </c>
      <c r="G7" s="59">
        <f t="shared" si="0"/>
        <v>508</v>
      </c>
    </row>
    <row r="8" spans="1:7" ht="15.95" customHeight="1" x14ac:dyDescent="0.2">
      <c r="A8" s="57" t="s">
        <v>602</v>
      </c>
      <c r="B8" s="58">
        <v>2896</v>
      </c>
      <c r="C8" s="324" t="s">
        <v>584</v>
      </c>
      <c r="D8" s="58"/>
      <c r="E8" s="58"/>
      <c r="F8" s="58">
        <v>2896</v>
      </c>
      <c r="G8" s="59">
        <f t="shared" si="0"/>
        <v>2896</v>
      </c>
    </row>
    <row r="9" spans="1:7" ht="25.5" customHeight="1" x14ac:dyDescent="0.2">
      <c r="A9" s="57" t="s">
        <v>601</v>
      </c>
      <c r="B9" s="58"/>
      <c r="C9" s="324" t="s">
        <v>600</v>
      </c>
      <c r="D9" s="58"/>
      <c r="E9" s="58"/>
      <c r="F9" s="58">
        <v>14979</v>
      </c>
      <c r="G9" s="59">
        <f t="shared" si="0"/>
        <v>14979</v>
      </c>
    </row>
    <row r="10" spans="1:7" ht="15.95" customHeight="1" x14ac:dyDescent="0.2">
      <c r="A10" s="57"/>
      <c r="B10" s="58"/>
      <c r="C10" s="324"/>
      <c r="D10" s="58"/>
      <c r="E10" s="58"/>
      <c r="F10" s="58"/>
      <c r="G10" s="59">
        <f t="shared" si="0"/>
        <v>0</v>
      </c>
    </row>
    <row r="11" spans="1:7" ht="15.95" customHeight="1" x14ac:dyDescent="0.2">
      <c r="A11" s="57"/>
      <c r="B11" s="58"/>
      <c r="C11" s="324"/>
      <c r="D11" s="58"/>
      <c r="E11" s="58"/>
      <c r="F11" s="58"/>
      <c r="G11" s="59">
        <f t="shared" si="0"/>
        <v>0</v>
      </c>
    </row>
    <row r="12" spans="1:7" ht="15.95" customHeight="1" x14ac:dyDescent="0.2">
      <c r="A12" s="57"/>
      <c r="B12" s="58"/>
      <c r="C12" s="324"/>
      <c r="D12" s="58"/>
      <c r="E12" s="58"/>
      <c r="F12" s="58"/>
      <c r="G12" s="59">
        <f t="shared" si="0"/>
        <v>0</v>
      </c>
    </row>
    <row r="13" spans="1:7" ht="15.95" customHeight="1" x14ac:dyDescent="0.2">
      <c r="A13" s="57"/>
      <c r="B13" s="58"/>
      <c r="C13" s="324"/>
      <c r="D13" s="58"/>
      <c r="E13" s="58"/>
      <c r="F13" s="58"/>
      <c r="G13" s="59">
        <f t="shared" si="0"/>
        <v>0</v>
      </c>
    </row>
    <row r="14" spans="1:7" ht="15.95" customHeight="1" x14ac:dyDescent="0.2">
      <c r="A14" s="57"/>
      <c r="B14" s="58"/>
      <c r="C14" s="324"/>
      <c r="D14" s="58"/>
      <c r="E14" s="58"/>
      <c r="F14" s="58"/>
      <c r="G14" s="59">
        <f t="shared" si="0"/>
        <v>0</v>
      </c>
    </row>
    <row r="15" spans="1:7" ht="15.95" customHeight="1" x14ac:dyDescent="0.2">
      <c r="A15" s="57"/>
      <c r="B15" s="58"/>
      <c r="C15" s="324"/>
      <c r="D15" s="58"/>
      <c r="E15" s="58"/>
      <c r="F15" s="58"/>
      <c r="G15" s="59">
        <f t="shared" si="0"/>
        <v>0</v>
      </c>
    </row>
    <row r="16" spans="1:7" ht="15.95" customHeight="1" x14ac:dyDescent="0.2">
      <c r="A16" s="57"/>
      <c r="B16" s="58"/>
      <c r="C16" s="324"/>
      <c r="D16" s="58"/>
      <c r="E16" s="58"/>
      <c r="F16" s="58"/>
      <c r="G16" s="59">
        <f t="shared" si="0"/>
        <v>0</v>
      </c>
    </row>
    <row r="17" spans="1:7" ht="15.95" customHeight="1" x14ac:dyDescent="0.2">
      <c r="A17" s="57"/>
      <c r="B17" s="58"/>
      <c r="C17" s="324"/>
      <c r="D17" s="58"/>
      <c r="E17" s="58"/>
      <c r="F17" s="58"/>
      <c r="G17" s="59">
        <f t="shared" si="0"/>
        <v>0</v>
      </c>
    </row>
    <row r="18" spans="1:7" ht="15.95" customHeight="1" x14ac:dyDescent="0.2">
      <c r="A18" s="57"/>
      <c r="B18" s="58"/>
      <c r="C18" s="324"/>
      <c r="D18" s="58"/>
      <c r="E18" s="58"/>
      <c r="F18" s="58"/>
      <c r="G18" s="59">
        <f t="shared" si="0"/>
        <v>0</v>
      </c>
    </row>
    <row r="19" spans="1:7" ht="15.95" customHeight="1" x14ac:dyDescent="0.2">
      <c r="A19" s="57"/>
      <c r="B19" s="58"/>
      <c r="C19" s="324"/>
      <c r="D19" s="58"/>
      <c r="E19" s="58"/>
      <c r="F19" s="58"/>
      <c r="G19" s="59">
        <f t="shared" si="0"/>
        <v>0</v>
      </c>
    </row>
    <row r="20" spans="1:7" ht="15.95" customHeight="1" x14ac:dyDescent="0.2">
      <c r="A20" s="57"/>
      <c r="B20" s="58"/>
      <c r="C20" s="324"/>
      <c r="D20" s="58"/>
      <c r="E20" s="58"/>
      <c r="F20" s="58"/>
      <c r="G20" s="59">
        <f t="shared" si="0"/>
        <v>0</v>
      </c>
    </row>
    <row r="21" spans="1:7" ht="15.95" customHeight="1" x14ac:dyDescent="0.2">
      <c r="A21" s="57"/>
      <c r="B21" s="58"/>
      <c r="C21" s="324"/>
      <c r="D21" s="58"/>
      <c r="E21" s="58"/>
      <c r="F21" s="58"/>
      <c r="G21" s="59">
        <f t="shared" si="0"/>
        <v>0</v>
      </c>
    </row>
    <row r="22" spans="1:7" ht="15.95" customHeight="1" x14ac:dyDescent="0.2">
      <c r="A22" s="57"/>
      <c r="B22" s="58"/>
      <c r="C22" s="324"/>
      <c r="D22" s="58"/>
      <c r="E22" s="58"/>
      <c r="F22" s="58"/>
      <c r="G22" s="59">
        <f t="shared" si="0"/>
        <v>0</v>
      </c>
    </row>
    <row r="23" spans="1:7" ht="15.95" customHeight="1" thickBot="1" x14ac:dyDescent="0.25">
      <c r="A23" s="60"/>
      <c r="B23" s="61"/>
      <c r="C23" s="325"/>
      <c r="D23" s="61"/>
      <c r="E23" s="61"/>
      <c r="F23" s="61"/>
      <c r="G23" s="62">
        <f t="shared" si="0"/>
        <v>0</v>
      </c>
    </row>
    <row r="24" spans="1:7" s="56" customFormat="1" ht="18" customHeight="1" thickBot="1" x14ac:dyDescent="0.25">
      <c r="A24" s="120" t="s">
        <v>57</v>
      </c>
      <c r="B24" s="121">
        <f>SUM(B5:B23)</f>
        <v>3404</v>
      </c>
      <c r="C24" s="102"/>
      <c r="D24" s="121">
        <f>SUM(D5:D23)</f>
        <v>0</v>
      </c>
      <c r="E24" s="121"/>
      <c r="F24" s="121">
        <f>SUM(F5:F23)</f>
        <v>14383</v>
      </c>
      <c r="G24" s="63">
        <f>SUM(G5:G23)</f>
        <v>18383</v>
      </c>
    </row>
    <row r="26" spans="1:7" ht="12.75" customHeight="1" x14ac:dyDescent="0.2">
      <c r="A26" s="477" t="s">
        <v>609</v>
      </c>
      <c r="B26" s="477"/>
      <c r="C26" s="477"/>
      <c r="D26" s="477"/>
    </row>
  </sheetData>
  <mergeCells count="2">
    <mergeCell ref="A1:G1"/>
    <mergeCell ref="A26:D26"/>
  </mergeCells>
  <printOptions horizontalCentered="1"/>
  <pageMargins left="0.78740157480314965" right="0.78740157480314965" top="1.2369791666666667" bottom="0.98425196850393704" header="0.78740157480314965" footer="0.78740157480314965"/>
  <pageSetup paperSize="9" scale="91" orientation="landscape" horizontalDpi="300" verticalDpi="300" r:id="rId1"/>
  <headerFooter alignWithMargins="0">
    <oddHeader xml:space="preserve">&amp;R&amp;"Times New Roman CE,Dőlt"&amp;11 &amp;X6&amp;"Times New Roman CE,Félkövér dőlt"&amp;X 4. melléklet a 2/2015. (II.27.)  önkormányzati rendelethez&amp;"Times New Roman CE,Normál"&amp;10
  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8ED0B-ABD8-4ECC-A830-00C97210D4D2}">
  <sheetPr>
    <tabColor rgb="FF92D050"/>
  </sheetPr>
  <dimension ref="A1:K161"/>
  <sheetViews>
    <sheetView topLeftCell="A127" zoomScale="130" zoomScaleNormal="130" zoomScaleSheetLayoutView="100" workbookViewId="0">
      <selection activeCell="A161" sqref="A161:B161"/>
    </sheetView>
  </sheetViews>
  <sheetFormatPr defaultRowHeight="12.75" x14ac:dyDescent="0.2"/>
  <cols>
    <col min="1" max="1" width="16.1640625" style="247" customWidth="1"/>
    <col min="2" max="2" width="62" style="248" customWidth="1"/>
    <col min="3" max="3" width="14.1640625" style="249" customWidth="1"/>
    <col min="4" max="5" width="14.1640625" style="3" customWidth="1"/>
    <col min="6" max="16384" width="9.33203125" style="3"/>
  </cols>
  <sheetData>
    <row r="1" spans="1:5" s="2" customFormat="1" ht="16.5" customHeight="1" thickBot="1" x14ac:dyDescent="0.25">
      <c r="A1" s="132"/>
      <c r="B1" s="134"/>
      <c r="E1" s="437" t="s">
        <v>607</v>
      </c>
    </row>
    <row r="2" spans="1:5" s="71" customFormat="1" ht="21" customHeight="1" thickBot="1" x14ac:dyDescent="0.25">
      <c r="A2" s="435" t="s">
        <v>55</v>
      </c>
      <c r="B2" s="481" t="s">
        <v>157</v>
      </c>
      <c r="C2" s="481"/>
      <c r="D2" s="481"/>
      <c r="E2" s="436" t="s">
        <v>45</v>
      </c>
    </row>
    <row r="3" spans="1:5" s="71" customFormat="1" ht="24.75" thickBot="1" x14ac:dyDescent="0.25">
      <c r="A3" s="435" t="s">
        <v>153</v>
      </c>
      <c r="B3" s="481" t="s">
        <v>336</v>
      </c>
      <c r="C3" s="481"/>
      <c r="D3" s="481"/>
      <c r="E3" s="434" t="s">
        <v>45</v>
      </c>
    </row>
    <row r="4" spans="1:5" s="72" customFormat="1" ht="15.95" customHeight="1" thickBot="1" x14ac:dyDescent="0.3">
      <c r="A4" s="135"/>
      <c r="B4" s="135"/>
      <c r="C4" s="136"/>
      <c r="E4" s="433" t="s">
        <v>46</v>
      </c>
    </row>
    <row r="5" spans="1:5" ht="36.75" thickBot="1" x14ac:dyDescent="0.25">
      <c r="A5" s="263" t="s">
        <v>155</v>
      </c>
      <c r="B5" s="137" t="s">
        <v>606</v>
      </c>
      <c r="C5" s="24" t="s">
        <v>548</v>
      </c>
      <c r="D5" s="24" t="s">
        <v>564</v>
      </c>
      <c r="E5" s="38" t="s">
        <v>550</v>
      </c>
    </row>
    <row r="6" spans="1:5" s="64" customFormat="1" ht="12.95" customHeight="1" thickBot="1" x14ac:dyDescent="0.25">
      <c r="A6" s="122" t="s">
        <v>424</v>
      </c>
      <c r="B6" s="123" t="s">
        <v>425</v>
      </c>
      <c r="C6" s="123" t="s">
        <v>426</v>
      </c>
      <c r="D6" s="432" t="s">
        <v>428</v>
      </c>
      <c r="E6" s="382" t="s">
        <v>551</v>
      </c>
    </row>
    <row r="7" spans="1:5" s="64" customFormat="1" ht="15.95" customHeight="1" thickBot="1" x14ac:dyDescent="0.25">
      <c r="A7" s="478" t="s">
        <v>49</v>
      </c>
      <c r="B7" s="479"/>
      <c r="C7" s="479"/>
      <c r="D7" s="479"/>
      <c r="E7" s="480"/>
    </row>
    <row r="8" spans="1:5" s="64" customFormat="1" ht="12" customHeight="1" thickBot="1" x14ac:dyDescent="0.25">
      <c r="A8" s="34" t="s">
        <v>11</v>
      </c>
      <c r="B8" s="21" t="s">
        <v>182</v>
      </c>
      <c r="C8" s="254">
        <f>+C9+C10+C11+C12+C13+C14</f>
        <v>70013</v>
      </c>
      <c r="D8" s="390">
        <f>+D9+D10+D11+D12+D13+D14</f>
        <v>7140</v>
      </c>
      <c r="E8" s="157">
        <f>+E9+E10+E11+E12+E13+E14</f>
        <v>77153</v>
      </c>
    </row>
    <row r="9" spans="1:5" s="73" customFormat="1" ht="12" customHeight="1" x14ac:dyDescent="0.2">
      <c r="A9" s="287" t="s">
        <v>86</v>
      </c>
      <c r="B9" s="270" t="s">
        <v>183</v>
      </c>
      <c r="C9" s="256">
        <v>19317</v>
      </c>
      <c r="D9" s="387">
        <v>86</v>
      </c>
      <c r="E9" s="300">
        <f t="shared" ref="E9:E14" si="0">C9+D9</f>
        <v>19403</v>
      </c>
    </row>
    <row r="10" spans="1:5" s="74" customFormat="1" ht="12" customHeight="1" x14ac:dyDescent="0.2">
      <c r="A10" s="288" t="s">
        <v>87</v>
      </c>
      <c r="B10" s="271" t="s">
        <v>184</v>
      </c>
      <c r="C10" s="255">
        <v>25282</v>
      </c>
      <c r="D10" s="388">
        <v>647</v>
      </c>
      <c r="E10" s="384">
        <f t="shared" si="0"/>
        <v>25929</v>
      </c>
    </row>
    <row r="11" spans="1:5" s="74" customFormat="1" ht="12" customHeight="1" x14ac:dyDescent="0.2">
      <c r="A11" s="288" t="s">
        <v>88</v>
      </c>
      <c r="B11" s="271" t="s">
        <v>185</v>
      </c>
      <c r="C11" s="255">
        <v>22893</v>
      </c>
      <c r="D11" s="388">
        <v>4086</v>
      </c>
      <c r="E11" s="384">
        <f t="shared" si="0"/>
        <v>26979</v>
      </c>
    </row>
    <row r="12" spans="1:5" s="74" customFormat="1" ht="12" customHeight="1" x14ac:dyDescent="0.2">
      <c r="A12" s="288" t="s">
        <v>89</v>
      </c>
      <c r="B12" s="271" t="s">
        <v>186</v>
      </c>
      <c r="C12" s="255">
        <v>2521</v>
      </c>
      <c r="D12" s="388">
        <v>135</v>
      </c>
      <c r="E12" s="384">
        <f t="shared" si="0"/>
        <v>2656</v>
      </c>
    </row>
    <row r="13" spans="1:5" s="74" customFormat="1" ht="12" customHeight="1" x14ac:dyDescent="0.2">
      <c r="A13" s="288" t="s">
        <v>115</v>
      </c>
      <c r="B13" s="271" t="s">
        <v>430</v>
      </c>
      <c r="C13" s="255"/>
      <c r="D13" s="388">
        <v>2055</v>
      </c>
      <c r="E13" s="384">
        <f t="shared" si="0"/>
        <v>2055</v>
      </c>
    </row>
    <row r="14" spans="1:5" s="73" customFormat="1" ht="12" customHeight="1" thickBot="1" x14ac:dyDescent="0.25">
      <c r="A14" s="289" t="s">
        <v>90</v>
      </c>
      <c r="B14" s="272" t="s">
        <v>367</v>
      </c>
      <c r="C14" s="255"/>
      <c r="D14" s="388">
        <v>131</v>
      </c>
      <c r="E14" s="384">
        <f t="shared" si="0"/>
        <v>131</v>
      </c>
    </row>
    <row r="15" spans="1:5" s="73" customFormat="1" ht="12" customHeight="1" thickBot="1" x14ac:dyDescent="0.25">
      <c r="A15" s="34" t="s">
        <v>12</v>
      </c>
      <c r="B15" s="169" t="s">
        <v>187</v>
      </c>
      <c r="C15" s="254">
        <f>+C16+C17+C18+C19+C20</f>
        <v>14422</v>
      </c>
      <c r="D15" s="390">
        <f>+D16+D17+D18+D19+D20</f>
        <v>7347</v>
      </c>
      <c r="E15" s="157">
        <f>+E16+E17+E18+E19+E20</f>
        <v>21769</v>
      </c>
    </row>
    <row r="16" spans="1:5" s="73" customFormat="1" ht="12" customHeight="1" x14ac:dyDescent="0.2">
      <c r="A16" s="287" t="s">
        <v>92</v>
      </c>
      <c r="B16" s="270" t="s">
        <v>188</v>
      </c>
      <c r="C16" s="256"/>
      <c r="D16" s="387"/>
      <c r="E16" s="300">
        <f t="shared" ref="E16:E21" si="1">C16+D16</f>
        <v>0</v>
      </c>
    </row>
    <row r="17" spans="1:5" s="73" customFormat="1" ht="12" customHeight="1" x14ac:dyDescent="0.2">
      <c r="A17" s="288" t="s">
        <v>93</v>
      </c>
      <c r="B17" s="271" t="s">
        <v>189</v>
      </c>
      <c r="C17" s="255"/>
      <c r="D17" s="388"/>
      <c r="E17" s="384">
        <f t="shared" si="1"/>
        <v>0</v>
      </c>
    </row>
    <row r="18" spans="1:5" s="73" customFormat="1" ht="12" customHeight="1" x14ac:dyDescent="0.2">
      <c r="A18" s="288" t="s">
        <v>94</v>
      </c>
      <c r="B18" s="271" t="s">
        <v>359</v>
      </c>
      <c r="C18" s="255"/>
      <c r="D18" s="388"/>
      <c r="E18" s="384">
        <f t="shared" si="1"/>
        <v>0</v>
      </c>
    </row>
    <row r="19" spans="1:5" s="73" customFormat="1" ht="12" customHeight="1" x14ac:dyDescent="0.2">
      <c r="A19" s="288" t="s">
        <v>95</v>
      </c>
      <c r="B19" s="271" t="s">
        <v>360</v>
      </c>
      <c r="C19" s="255"/>
      <c r="D19" s="388"/>
      <c r="E19" s="384">
        <f t="shared" si="1"/>
        <v>0</v>
      </c>
    </row>
    <row r="20" spans="1:5" s="73" customFormat="1" ht="12" customHeight="1" x14ac:dyDescent="0.2">
      <c r="A20" s="288" t="s">
        <v>96</v>
      </c>
      <c r="B20" s="271" t="s">
        <v>190</v>
      </c>
      <c r="C20" s="255">
        <v>14422</v>
      </c>
      <c r="D20" s="388">
        <v>7347</v>
      </c>
      <c r="E20" s="384">
        <f t="shared" si="1"/>
        <v>21769</v>
      </c>
    </row>
    <row r="21" spans="1:5" s="74" customFormat="1" ht="12" customHeight="1" thickBot="1" x14ac:dyDescent="0.25">
      <c r="A21" s="289" t="s">
        <v>105</v>
      </c>
      <c r="B21" s="272" t="s">
        <v>191</v>
      </c>
      <c r="C21" s="257"/>
      <c r="D21" s="389"/>
      <c r="E21" s="385">
        <f t="shared" si="1"/>
        <v>0</v>
      </c>
    </row>
    <row r="22" spans="1:5" s="74" customFormat="1" ht="12" customHeight="1" thickBot="1" x14ac:dyDescent="0.25">
      <c r="A22" s="34" t="s">
        <v>13</v>
      </c>
      <c r="B22" s="21" t="s">
        <v>192</v>
      </c>
      <c r="C22" s="254">
        <f>+C23+C24+C25+C26+C27</f>
        <v>0</v>
      </c>
      <c r="D22" s="390">
        <f>+D23+D24+D25+D26+D27</f>
        <v>107</v>
      </c>
      <c r="E22" s="157">
        <f>+E23+E24+E25+E26+E27</f>
        <v>107</v>
      </c>
    </row>
    <row r="23" spans="1:5" s="74" customFormat="1" ht="12" customHeight="1" x14ac:dyDescent="0.2">
      <c r="A23" s="287" t="s">
        <v>75</v>
      </c>
      <c r="B23" s="270" t="s">
        <v>193</v>
      </c>
      <c r="C23" s="256"/>
      <c r="D23" s="387">
        <v>107</v>
      </c>
      <c r="E23" s="300">
        <f t="shared" ref="E23:E28" si="2">C23+D23</f>
        <v>107</v>
      </c>
    </row>
    <row r="24" spans="1:5" s="73" customFormat="1" ht="12" customHeight="1" x14ac:dyDescent="0.2">
      <c r="A24" s="288" t="s">
        <v>76</v>
      </c>
      <c r="B24" s="271" t="s">
        <v>194</v>
      </c>
      <c r="C24" s="255"/>
      <c r="D24" s="388"/>
      <c r="E24" s="384">
        <f t="shared" si="2"/>
        <v>0</v>
      </c>
    </row>
    <row r="25" spans="1:5" s="74" customFormat="1" ht="12" customHeight="1" x14ac:dyDescent="0.2">
      <c r="A25" s="288" t="s">
        <v>77</v>
      </c>
      <c r="B25" s="271" t="s">
        <v>361</v>
      </c>
      <c r="C25" s="255"/>
      <c r="D25" s="388"/>
      <c r="E25" s="384">
        <f t="shared" si="2"/>
        <v>0</v>
      </c>
    </row>
    <row r="26" spans="1:5" s="74" customFormat="1" ht="12" customHeight="1" x14ac:dyDescent="0.2">
      <c r="A26" s="288" t="s">
        <v>78</v>
      </c>
      <c r="B26" s="271" t="s">
        <v>362</v>
      </c>
      <c r="C26" s="255"/>
      <c r="D26" s="388"/>
      <c r="E26" s="384">
        <f t="shared" si="2"/>
        <v>0</v>
      </c>
    </row>
    <row r="27" spans="1:5" s="74" customFormat="1" ht="12" customHeight="1" x14ac:dyDescent="0.2">
      <c r="A27" s="288" t="s">
        <v>127</v>
      </c>
      <c r="B27" s="271" t="s">
        <v>195</v>
      </c>
      <c r="C27" s="255"/>
      <c r="D27" s="388"/>
      <c r="E27" s="384">
        <f t="shared" si="2"/>
        <v>0</v>
      </c>
    </row>
    <row r="28" spans="1:5" s="74" customFormat="1" ht="12" customHeight="1" thickBot="1" x14ac:dyDescent="0.25">
      <c r="A28" s="289" t="s">
        <v>128</v>
      </c>
      <c r="B28" s="272" t="s">
        <v>196</v>
      </c>
      <c r="C28" s="257"/>
      <c r="D28" s="389"/>
      <c r="E28" s="385">
        <f t="shared" si="2"/>
        <v>0</v>
      </c>
    </row>
    <row r="29" spans="1:5" s="74" customFormat="1" ht="12" customHeight="1" thickBot="1" x14ac:dyDescent="0.25">
      <c r="A29" s="34" t="s">
        <v>129</v>
      </c>
      <c r="B29" s="21" t="s">
        <v>552</v>
      </c>
      <c r="C29" s="260">
        <f>+C30+C31+C32+C33+C34+C35+C36</f>
        <v>105250</v>
      </c>
      <c r="D29" s="260">
        <f>+D30+D31+D32+D33+D34+D35+D36</f>
        <v>79927</v>
      </c>
      <c r="E29" s="299">
        <f>+E30+E31+E32+E33+E34+E35+E36</f>
        <v>185177</v>
      </c>
    </row>
    <row r="30" spans="1:5" s="74" customFormat="1" ht="12" customHeight="1" x14ac:dyDescent="0.2">
      <c r="A30" s="287" t="s">
        <v>198</v>
      </c>
      <c r="B30" s="270" t="s">
        <v>553</v>
      </c>
      <c r="C30" s="256">
        <v>3100</v>
      </c>
      <c r="D30" s="256">
        <v>73982</v>
      </c>
      <c r="E30" s="300">
        <f t="shared" ref="E30:E36" si="3">C30+D30</f>
        <v>77082</v>
      </c>
    </row>
    <row r="31" spans="1:5" s="74" customFormat="1" ht="12" customHeight="1" x14ac:dyDescent="0.2">
      <c r="A31" s="288" t="s">
        <v>201</v>
      </c>
      <c r="B31" s="271" t="s">
        <v>554</v>
      </c>
      <c r="C31" s="255"/>
      <c r="D31" s="255"/>
      <c r="E31" s="384">
        <f t="shared" si="3"/>
        <v>0</v>
      </c>
    </row>
    <row r="32" spans="1:5" s="74" customFormat="1" ht="12" customHeight="1" x14ac:dyDescent="0.2">
      <c r="A32" s="288" t="s">
        <v>202</v>
      </c>
      <c r="B32" s="271" t="s">
        <v>555</v>
      </c>
      <c r="C32" s="255">
        <v>95000</v>
      </c>
      <c r="D32" s="255">
        <v>-32</v>
      </c>
      <c r="E32" s="384">
        <f t="shared" si="3"/>
        <v>94968</v>
      </c>
    </row>
    <row r="33" spans="1:5" s="74" customFormat="1" ht="12" customHeight="1" x14ac:dyDescent="0.2">
      <c r="A33" s="288" t="s">
        <v>203</v>
      </c>
      <c r="B33" s="271" t="s">
        <v>556</v>
      </c>
      <c r="C33" s="255"/>
      <c r="D33" s="255"/>
      <c r="E33" s="384">
        <f t="shared" si="3"/>
        <v>0</v>
      </c>
    </row>
    <row r="34" spans="1:5" s="74" customFormat="1" ht="12" customHeight="1" x14ac:dyDescent="0.2">
      <c r="A34" s="288" t="s">
        <v>557</v>
      </c>
      <c r="B34" s="271" t="s">
        <v>206</v>
      </c>
      <c r="C34" s="255">
        <v>7000</v>
      </c>
      <c r="D34" s="255">
        <v>3563</v>
      </c>
      <c r="E34" s="384">
        <f t="shared" si="3"/>
        <v>10563</v>
      </c>
    </row>
    <row r="35" spans="1:5" s="74" customFormat="1" ht="12" customHeight="1" x14ac:dyDescent="0.2">
      <c r="A35" s="288" t="s">
        <v>558</v>
      </c>
      <c r="B35" s="271" t="s">
        <v>207</v>
      </c>
      <c r="C35" s="255">
        <v>150</v>
      </c>
      <c r="D35" s="255">
        <v>353</v>
      </c>
      <c r="E35" s="384">
        <f t="shared" si="3"/>
        <v>503</v>
      </c>
    </row>
    <row r="36" spans="1:5" s="74" customFormat="1" ht="12" customHeight="1" thickBot="1" x14ac:dyDescent="0.25">
      <c r="A36" s="289" t="s">
        <v>559</v>
      </c>
      <c r="B36" s="272" t="s">
        <v>208</v>
      </c>
      <c r="C36" s="257"/>
      <c r="D36" s="257">
        <v>2061</v>
      </c>
      <c r="E36" s="385">
        <f t="shared" si="3"/>
        <v>2061</v>
      </c>
    </row>
    <row r="37" spans="1:5" s="74" customFormat="1" ht="12" customHeight="1" thickBot="1" x14ac:dyDescent="0.25">
      <c r="A37" s="34" t="s">
        <v>15</v>
      </c>
      <c r="B37" s="21" t="s">
        <v>368</v>
      </c>
      <c r="C37" s="254">
        <f>SUM(C38:C48)</f>
        <v>9617</v>
      </c>
      <c r="D37" s="390">
        <f>SUM(D38:D48)</f>
        <v>37209</v>
      </c>
      <c r="E37" s="157">
        <f>SUM(E38:E48)</f>
        <v>46826</v>
      </c>
    </row>
    <row r="38" spans="1:5" s="74" customFormat="1" ht="12" customHeight="1" x14ac:dyDescent="0.2">
      <c r="A38" s="287" t="s">
        <v>79</v>
      </c>
      <c r="B38" s="270" t="s">
        <v>211</v>
      </c>
      <c r="C38" s="256"/>
      <c r="D38" s="387"/>
      <c r="E38" s="300">
        <f t="shared" ref="E38:E48" si="4">C38+D38</f>
        <v>0</v>
      </c>
    </row>
    <row r="39" spans="1:5" s="74" customFormat="1" ht="12" customHeight="1" x14ac:dyDescent="0.2">
      <c r="A39" s="288" t="s">
        <v>80</v>
      </c>
      <c r="B39" s="271" t="s">
        <v>212</v>
      </c>
      <c r="C39" s="255">
        <v>680</v>
      </c>
      <c r="D39" s="388">
        <v>2596</v>
      </c>
      <c r="E39" s="384">
        <f t="shared" si="4"/>
        <v>3276</v>
      </c>
    </row>
    <row r="40" spans="1:5" s="74" customFormat="1" ht="12" customHeight="1" x14ac:dyDescent="0.2">
      <c r="A40" s="288" t="s">
        <v>81</v>
      </c>
      <c r="B40" s="271" t="s">
        <v>213</v>
      </c>
      <c r="C40" s="255"/>
      <c r="D40" s="388">
        <v>981</v>
      </c>
      <c r="E40" s="384">
        <f t="shared" si="4"/>
        <v>981</v>
      </c>
    </row>
    <row r="41" spans="1:5" s="74" customFormat="1" ht="12" customHeight="1" x14ac:dyDescent="0.2">
      <c r="A41" s="288" t="s">
        <v>131</v>
      </c>
      <c r="B41" s="271" t="s">
        <v>214</v>
      </c>
      <c r="C41" s="255"/>
      <c r="D41" s="388">
        <v>19619</v>
      </c>
      <c r="E41" s="384">
        <f t="shared" si="4"/>
        <v>19619</v>
      </c>
    </row>
    <row r="42" spans="1:5" s="74" customFormat="1" ht="12" customHeight="1" x14ac:dyDescent="0.2">
      <c r="A42" s="288" t="s">
        <v>132</v>
      </c>
      <c r="B42" s="271" t="s">
        <v>215</v>
      </c>
      <c r="C42" s="255">
        <v>7100</v>
      </c>
      <c r="D42" s="388">
        <v>1681</v>
      </c>
      <c r="E42" s="384">
        <f t="shared" si="4"/>
        <v>8781</v>
      </c>
    </row>
    <row r="43" spans="1:5" s="74" customFormat="1" ht="12" customHeight="1" x14ac:dyDescent="0.2">
      <c r="A43" s="288" t="s">
        <v>133</v>
      </c>
      <c r="B43" s="271" t="s">
        <v>216</v>
      </c>
      <c r="C43" s="255">
        <v>1837</v>
      </c>
      <c r="D43" s="388">
        <v>6056</v>
      </c>
      <c r="E43" s="384">
        <f t="shared" si="4"/>
        <v>7893</v>
      </c>
    </row>
    <row r="44" spans="1:5" s="74" customFormat="1" ht="12" customHeight="1" x14ac:dyDescent="0.2">
      <c r="A44" s="288" t="s">
        <v>134</v>
      </c>
      <c r="B44" s="271" t="s">
        <v>217</v>
      </c>
      <c r="C44" s="255"/>
      <c r="D44" s="388">
        <v>810</v>
      </c>
      <c r="E44" s="384">
        <f t="shared" si="4"/>
        <v>810</v>
      </c>
    </row>
    <row r="45" spans="1:5" s="74" customFormat="1" ht="12" customHeight="1" x14ac:dyDescent="0.2">
      <c r="A45" s="288" t="s">
        <v>135</v>
      </c>
      <c r="B45" s="271" t="s">
        <v>218</v>
      </c>
      <c r="C45" s="255"/>
      <c r="D45" s="388">
        <v>4317</v>
      </c>
      <c r="E45" s="384">
        <f t="shared" si="4"/>
        <v>4317</v>
      </c>
    </row>
    <row r="46" spans="1:5" s="74" customFormat="1" ht="12" customHeight="1" x14ac:dyDescent="0.2">
      <c r="A46" s="288" t="s">
        <v>209</v>
      </c>
      <c r="B46" s="271" t="s">
        <v>219</v>
      </c>
      <c r="C46" s="258"/>
      <c r="D46" s="428"/>
      <c r="E46" s="380">
        <f t="shared" si="4"/>
        <v>0</v>
      </c>
    </row>
    <row r="47" spans="1:5" s="74" customFormat="1" ht="12" customHeight="1" x14ac:dyDescent="0.2">
      <c r="A47" s="289" t="s">
        <v>210</v>
      </c>
      <c r="B47" s="272" t="s">
        <v>370</v>
      </c>
      <c r="C47" s="259"/>
      <c r="D47" s="430"/>
      <c r="E47" s="429">
        <f t="shared" si="4"/>
        <v>0</v>
      </c>
    </row>
    <row r="48" spans="1:5" s="74" customFormat="1" ht="12" customHeight="1" thickBot="1" x14ac:dyDescent="0.25">
      <c r="A48" s="289" t="s">
        <v>369</v>
      </c>
      <c r="B48" s="272" t="s">
        <v>220</v>
      </c>
      <c r="C48" s="259"/>
      <c r="D48" s="430">
        <v>1149</v>
      </c>
      <c r="E48" s="429">
        <f t="shared" si="4"/>
        <v>1149</v>
      </c>
    </row>
    <row r="49" spans="1:5" s="74" customFormat="1" ht="12" customHeight="1" thickBot="1" x14ac:dyDescent="0.25">
      <c r="A49" s="34" t="s">
        <v>16</v>
      </c>
      <c r="B49" s="21" t="s">
        <v>221</v>
      </c>
      <c r="C49" s="254">
        <f>SUM(C50:C54)</f>
        <v>15000</v>
      </c>
      <c r="D49" s="390">
        <f>SUM(D50:D54)</f>
        <v>-15000</v>
      </c>
      <c r="E49" s="157">
        <f>SUM(E50:E54)</f>
        <v>0</v>
      </c>
    </row>
    <row r="50" spans="1:5" s="74" customFormat="1" ht="12" customHeight="1" x14ac:dyDescent="0.2">
      <c r="A50" s="287" t="s">
        <v>82</v>
      </c>
      <c r="B50" s="270" t="s">
        <v>225</v>
      </c>
      <c r="C50" s="315"/>
      <c r="D50" s="431"/>
      <c r="E50" s="378">
        <f>C50+D50</f>
        <v>0</v>
      </c>
    </row>
    <row r="51" spans="1:5" s="74" customFormat="1" ht="12" customHeight="1" x14ac:dyDescent="0.2">
      <c r="A51" s="288" t="s">
        <v>83</v>
      </c>
      <c r="B51" s="271" t="s">
        <v>226</v>
      </c>
      <c r="C51" s="258">
        <v>15000</v>
      </c>
      <c r="D51" s="428">
        <v>-15000</v>
      </c>
      <c r="E51" s="380">
        <f>C51+D51</f>
        <v>0</v>
      </c>
    </row>
    <row r="52" spans="1:5" s="74" customFormat="1" ht="12" customHeight="1" x14ac:dyDescent="0.2">
      <c r="A52" s="288" t="s">
        <v>222</v>
      </c>
      <c r="B52" s="271" t="s">
        <v>227</v>
      </c>
      <c r="C52" s="258"/>
      <c r="D52" s="428"/>
      <c r="E52" s="380">
        <f>C52+D52</f>
        <v>0</v>
      </c>
    </row>
    <row r="53" spans="1:5" s="74" customFormat="1" ht="12" customHeight="1" x14ac:dyDescent="0.2">
      <c r="A53" s="288" t="s">
        <v>223</v>
      </c>
      <c r="B53" s="271" t="s">
        <v>228</v>
      </c>
      <c r="C53" s="258"/>
      <c r="D53" s="428"/>
      <c r="E53" s="380">
        <f>C53+D53</f>
        <v>0</v>
      </c>
    </row>
    <row r="54" spans="1:5" s="74" customFormat="1" ht="12" customHeight="1" thickBot="1" x14ac:dyDescent="0.25">
      <c r="A54" s="289" t="s">
        <v>224</v>
      </c>
      <c r="B54" s="272" t="s">
        <v>229</v>
      </c>
      <c r="C54" s="259"/>
      <c r="D54" s="430"/>
      <c r="E54" s="429">
        <f>C54+D54</f>
        <v>0</v>
      </c>
    </row>
    <row r="55" spans="1:5" s="74" customFormat="1" ht="12" customHeight="1" thickBot="1" x14ac:dyDescent="0.25">
      <c r="A55" s="34" t="s">
        <v>136</v>
      </c>
      <c r="B55" s="21" t="s">
        <v>230</v>
      </c>
      <c r="C55" s="254">
        <f>SUM(C56:C58)</f>
        <v>17204</v>
      </c>
      <c r="D55" s="390">
        <f>SUM(D56:D58)</f>
        <v>887</v>
      </c>
      <c r="E55" s="157">
        <f>SUM(E56:E58)</f>
        <v>18091</v>
      </c>
    </row>
    <row r="56" spans="1:5" s="74" customFormat="1" ht="12" customHeight="1" x14ac:dyDescent="0.2">
      <c r="A56" s="287" t="s">
        <v>84</v>
      </c>
      <c r="B56" s="270" t="s">
        <v>231</v>
      </c>
      <c r="C56" s="256"/>
      <c r="D56" s="387"/>
      <c r="E56" s="300">
        <f>C56+D56</f>
        <v>0</v>
      </c>
    </row>
    <row r="57" spans="1:5" s="74" customFormat="1" ht="12" customHeight="1" x14ac:dyDescent="0.2">
      <c r="A57" s="288" t="s">
        <v>85</v>
      </c>
      <c r="B57" s="271" t="s">
        <v>363</v>
      </c>
      <c r="C57" s="255">
        <v>17204</v>
      </c>
      <c r="D57" s="388">
        <v>437</v>
      </c>
      <c r="E57" s="384">
        <f>C57+D57</f>
        <v>17641</v>
      </c>
    </row>
    <row r="58" spans="1:5" s="74" customFormat="1" ht="12" customHeight="1" x14ac:dyDescent="0.2">
      <c r="A58" s="288" t="s">
        <v>234</v>
      </c>
      <c r="B58" s="271" t="s">
        <v>232</v>
      </c>
      <c r="C58" s="255"/>
      <c r="D58" s="388">
        <v>450</v>
      </c>
      <c r="E58" s="384">
        <f>C58+D58</f>
        <v>450</v>
      </c>
    </row>
    <row r="59" spans="1:5" s="74" customFormat="1" ht="12" customHeight="1" thickBot="1" x14ac:dyDescent="0.25">
      <c r="A59" s="289" t="s">
        <v>235</v>
      </c>
      <c r="B59" s="272" t="s">
        <v>233</v>
      </c>
      <c r="C59" s="257"/>
      <c r="D59" s="389"/>
      <c r="E59" s="385">
        <f>C59+D59</f>
        <v>0</v>
      </c>
    </row>
    <row r="60" spans="1:5" s="74" customFormat="1" ht="12" customHeight="1" thickBot="1" x14ac:dyDescent="0.25">
      <c r="A60" s="34" t="s">
        <v>18</v>
      </c>
      <c r="B60" s="169" t="s">
        <v>236</v>
      </c>
      <c r="C60" s="254">
        <f>SUM(C61:C63)</f>
        <v>0</v>
      </c>
      <c r="D60" s="390">
        <f>SUM(D61:D63)</f>
        <v>1223</v>
      </c>
      <c r="E60" s="157">
        <f>SUM(E61:E63)</f>
        <v>1223</v>
      </c>
    </row>
    <row r="61" spans="1:5" s="74" customFormat="1" ht="12" customHeight="1" x14ac:dyDescent="0.2">
      <c r="A61" s="287" t="s">
        <v>137</v>
      </c>
      <c r="B61" s="270" t="s">
        <v>238</v>
      </c>
      <c r="C61" s="258"/>
      <c r="D61" s="428"/>
      <c r="E61" s="380">
        <f>C61+D61</f>
        <v>0</v>
      </c>
    </row>
    <row r="62" spans="1:5" s="74" customFormat="1" ht="12" customHeight="1" x14ac:dyDescent="0.2">
      <c r="A62" s="288" t="s">
        <v>138</v>
      </c>
      <c r="B62" s="271" t="s">
        <v>364</v>
      </c>
      <c r="C62" s="258"/>
      <c r="D62" s="428">
        <v>937</v>
      </c>
      <c r="E62" s="380">
        <f>C62+D62</f>
        <v>937</v>
      </c>
    </row>
    <row r="63" spans="1:5" s="74" customFormat="1" ht="12" customHeight="1" x14ac:dyDescent="0.2">
      <c r="A63" s="288" t="s">
        <v>162</v>
      </c>
      <c r="B63" s="271" t="s">
        <v>239</v>
      </c>
      <c r="C63" s="258"/>
      <c r="D63" s="428">
        <v>286</v>
      </c>
      <c r="E63" s="380">
        <f>C63+D63</f>
        <v>286</v>
      </c>
    </row>
    <row r="64" spans="1:5" s="74" customFormat="1" ht="12" customHeight="1" thickBot="1" x14ac:dyDescent="0.25">
      <c r="A64" s="289" t="s">
        <v>237</v>
      </c>
      <c r="B64" s="272" t="s">
        <v>240</v>
      </c>
      <c r="C64" s="258"/>
      <c r="D64" s="428"/>
      <c r="E64" s="380">
        <f>C64+D64</f>
        <v>0</v>
      </c>
    </row>
    <row r="65" spans="1:5" s="74" customFormat="1" ht="12" customHeight="1" thickBot="1" x14ac:dyDescent="0.25">
      <c r="A65" s="34" t="s">
        <v>19</v>
      </c>
      <c r="B65" s="21" t="s">
        <v>241</v>
      </c>
      <c r="C65" s="260">
        <f>+C8+C15+C22+C29+C37+C49+C55+C60</f>
        <v>231506</v>
      </c>
      <c r="D65" s="391">
        <f>+D8+D15+D22+D29+D37+D49+D55+D60</f>
        <v>118840</v>
      </c>
      <c r="E65" s="299">
        <f>+E8+E15+E22+E29+E37+E49+E55+E60</f>
        <v>350346</v>
      </c>
    </row>
    <row r="66" spans="1:5" s="74" customFormat="1" ht="12" customHeight="1" thickBot="1" x14ac:dyDescent="0.2">
      <c r="A66" s="290" t="s">
        <v>332</v>
      </c>
      <c r="B66" s="169" t="s">
        <v>243</v>
      </c>
      <c r="C66" s="254">
        <f>SUM(C67:C69)</f>
        <v>0</v>
      </c>
      <c r="D66" s="390">
        <f>SUM(D67:D69)</f>
        <v>0</v>
      </c>
      <c r="E66" s="157">
        <f>SUM(E67:E69)</f>
        <v>0</v>
      </c>
    </row>
    <row r="67" spans="1:5" s="74" customFormat="1" ht="12" customHeight="1" x14ac:dyDescent="0.2">
      <c r="A67" s="287" t="s">
        <v>274</v>
      </c>
      <c r="B67" s="270" t="s">
        <v>244</v>
      </c>
      <c r="C67" s="258"/>
      <c r="D67" s="428"/>
      <c r="E67" s="380">
        <f>C67+D67</f>
        <v>0</v>
      </c>
    </row>
    <row r="68" spans="1:5" s="74" customFormat="1" ht="12" customHeight="1" x14ac:dyDescent="0.2">
      <c r="A68" s="288" t="s">
        <v>283</v>
      </c>
      <c r="B68" s="271" t="s">
        <v>245</v>
      </c>
      <c r="C68" s="258"/>
      <c r="D68" s="428"/>
      <c r="E68" s="380">
        <f>C68+D68</f>
        <v>0</v>
      </c>
    </row>
    <row r="69" spans="1:5" s="74" customFormat="1" ht="12" customHeight="1" thickBot="1" x14ac:dyDescent="0.25">
      <c r="A69" s="289" t="s">
        <v>284</v>
      </c>
      <c r="B69" s="273" t="s">
        <v>246</v>
      </c>
      <c r="C69" s="258"/>
      <c r="D69" s="427"/>
      <c r="E69" s="380">
        <f>C69+D69</f>
        <v>0</v>
      </c>
    </row>
    <row r="70" spans="1:5" s="74" customFormat="1" ht="12" customHeight="1" thickBot="1" x14ac:dyDescent="0.2">
      <c r="A70" s="290" t="s">
        <v>247</v>
      </c>
      <c r="B70" s="169" t="s">
        <v>248</v>
      </c>
      <c r="C70" s="254">
        <f>SUM(C71:C74)</f>
        <v>30000</v>
      </c>
      <c r="D70" s="254">
        <f>SUM(D71:D74)</f>
        <v>58683</v>
      </c>
      <c r="E70" s="157">
        <f>SUM(E71:E74)</f>
        <v>88683</v>
      </c>
    </row>
    <row r="71" spans="1:5" s="74" customFormat="1" ht="12" customHeight="1" x14ac:dyDescent="0.2">
      <c r="A71" s="287" t="s">
        <v>116</v>
      </c>
      <c r="B71" s="270" t="s">
        <v>249</v>
      </c>
      <c r="C71" s="258"/>
      <c r="D71" s="258"/>
      <c r="E71" s="380">
        <f>C71+D71</f>
        <v>0</v>
      </c>
    </row>
    <row r="72" spans="1:5" s="74" customFormat="1" ht="12" customHeight="1" x14ac:dyDescent="0.2">
      <c r="A72" s="288" t="s">
        <v>117</v>
      </c>
      <c r="B72" s="271" t="s">
        <v>250</v>
      </c>
      <c r="C72" s="258"/>
      <c r="D72" s="258">
        <v>88683</v>
      </c>
      <c r="E72" s="380">
        <f>C72+D72</f>
        <v>88683</v>
      </c>
    </row>
    <row r="73" spans="1:5" s="74" customFormat="1" ht="12" customHeight="1" x14ac:dyDescent="0.2">
      <c r="A73" s="288" t="s">
        <v>275</v>
      </c>
      <c r="B73" s="271" t="s">
        <v>251</v>
      </c>
      <c r="C73" s="258">
        <v>30000</v>
      </c>
      <c r="D73" s="258">
        <v>-30000</v>
      </c>
      <c r="E73" s="380">
        <f>C73+D73</f>
        <v>0</v>
      </c>
    </row>
    <row r="74" spans="1:5" s="74" customFormat="1" ht="12" customHeight="1" thickBot="1" x14ac:dyDescent="0.25">
      <c r="A74" s="289" t="s">
        <v>276</v>
      </c>
      <c r="B74" s="272" t="s">
        <v>252</v>
      </c>
      <c r="C74" s="258"/>
      <c r="D74" s="258"/>
      <c r="E74" s="380">
        <f>C74+D74</f>
        <v>0</v>
      </c>
    </row>
    <row r="75" spans="1:5" s="74" customFormat="1" ht="12" customHeight="1" thickBot="1" x14ac:dyDescent="0.2">
      <c r="A75" s="290" t="s">
        <v>253</v>
      </c>
      <c r="B75" s="169" t="s">
        <v>254</v>
      </c>
      <c r="C75" s="254">
        <f>SUM(C76:C77)</f>
        <v>9905</v>
      </c>
      <c r="D75" s="254">
        <f>SUM(D76:D77)</f>
        <v>2609</v>
      </c>
      <c r="E75" s="157">
        <f>SUM(E76:E77)</f>
        <v>12514</v>
      </c>
    </row>
    <row r="76" spans="1:5" s="74" customFormat="1" ht="12" customHeight="1" x14ac:dyDescent="0.2">
      <c r="A76" s="287" t="s">
        <v>277</v>
      </c>
      <c r="B76" s="270" t="s">
        <v>255</v>
      </c>
      <c r="C76" s="258">
        <v>9905</v>
      </c>
      <c r="D76" s="258">
        <v>2609</v>
      </c>
      <c r="E76" s="380">
        <f>C76+D76</f>
        <v>12514</v>
      </c>
    </row>
    <row r="77" spans="1:5" s="74" customFormat="1" ht="12" customHeight="1" thickBot="1" x14ac:dyDescent="0.25">
      <c r="A77" s="289" t="s">
        <v>278</v>
      </c>
      <c r="B77" s="272" t="s">
        <v>256</v>
      </c>
      <c r="C77" s="258"/>
      <c r="D77" s="258"/>
      <c r="E77" s="380">
        <f>C77+D77</f>
        <v>0</v>
      </c>
    </row>
    <row r="78" spans="1:5" s="73" customFormat="1" ht="12" customHeight="1" thickBot="1" x14ac:dyDescent="0.2">
      <c r="A78" s="290" t="s">
        <v>257</v>
      </c>
      <c r="B78" s="169" t="s">
        <v>258</v>
      </c>
      <c r="C78" s="254">
        <f>SUM(C79:C81)</f>
        <v>0</v>
      </c>
      <c r="D78" s="254">
        <f>SUM(D79:D81)</f>
        <v>2712</v>
      </c>
      <c r="E78" s="157">
        <f>SUM(E79:E81)</f>
        <v>2712</v>
      </c>
    </row>
    <row r="79" spans="1:5" s="74" customFormat="1" ht="12" customHeight="1" x14ac:dyDescent="0.2">
      <c r="A79" s="287" t="s">
        <v>279</v>
      </c>
      <c r="B79" s="270" t="s">
        <v>259</v>
      </c>
      <c r="C79" s="258"/>
      <c r="D79" s="258">
        <v>2712</v>
      </c>
      <c r="E79" s="380">
        <f>C79+D79</f>
        <v>2712</v>
      </c>
    </row>
    <row r="80" spans="1:5" s="74" customFormat="1" ht="12" customHeight="1" x14ac:dyDescent="0.2">
      <c r="A80" s="288" t="s">
        <v>280</v>
      </c>
      <c r="B80" s="271" t="s">
        <v>260</v>
      </c>
      <c r="C80" s="258"/>
      <c r="D80" s="258"/>
      <c r="E80" s="380">
        <f>C80+D80</f>
        <v>0</v>
      </c>
    </row>
    <row r="81" spans="1:5" s="74" customFormat="1" ht="12" customHeight="1" thickBot="1" x14ac:dyDescent="0.25">
      <c r="A81" s="289" t="s">
        <v>281</v>
      </c>
      <c r="B81" s="272" t="s">
        <v>261</v>
      </c>
      <c r="C81" s="258"/>
      <c r="D81" s="258"/>
      <c r="E81" s="380">
        <f>C81+D81</f>
        <v>0</v>
      </c>
    </row>
    <row r="82" spans="1:5" s="74" customFormat="1" ht="12" customHeight="1" thickBot="1" x14ac:dyDescent="0.2">
      <c r="A82" s="290" t="s">
        <v>262</v>
      </c>
      <c r="B82" s="169" t="s">
        <v>282</v>
      </c>
      <c r="C82" s="254">
        <f>SUM(C83:C86)</f>
        <v>0</v>
      </c>
      <c r="D82" s="254">
        <f>SUM(D83:D86)</f>
        <v>0</v>
      </c>
      <c r="E82" s="157">
        <f>SUM(E83:E86)</f>
        <v>0</v>
      </c>
    </row>
    <row r="83" spans="1:5" s="74" customFormat="1" ht="12" customHeight="1" x14ac:dyDescent="0.2">
      <c r="A83" s="291" t="s">
        <v>263</v>
      </c>
      <c r="B83" s="270" t="s">
        <v>264</v>
      </c>
      <c r="C83" s="258"/>
      <c r="D83" s="258"/>
      <c r="E83" s="380">
        <f t="shared" ref="E83:E88" si="5">C83+D83</f>
        <v>0</v>
      </c>
    </row>
    <row r="84" spans="1:5" s="74" customFormat="1" ht="12" customHeight="1" x14ac:dyDescent="0.2">
      <c r="A84" s="292" t="s">
        <v>265</v>
      </c>
      <c r="B84" s="271" t="s">
        <v>266</v>
      </c>
      <c r="C84" s="258"/>
      <c r="D84" s="258"/>
      <c r="E84" s="380">
        <f t="shared" si="5"/>
        <v>0</v>
      </c>
    </row>
    <row r="85" spans="1:5" s="74" customFormat="1" ht="12" customHeight="1" x14ac:dyDescent="0.2">
      <c r="A85" s="292" t="s">
        <v>267</v>
      </c>
      <c r="B85" s="271" t="s">
        <v>268</v>
      </c>
      <c r="C85" s="258"/>
      <c r="D85" s="258"/>
      <c r="E85" s="380">
        <f t="shared" si="5"/>
        <v>0</v>
      </c>
    </row>
    <row r="86" spans="1:5" s="73" customFormat="1" ht="12" customHeight="1" thickBot="1" x14ac:dyDescent="0.25">
      <c r="A86" s="293" t="s">
        <v>269</v>
      </c>
      <c r="B86" s="272" t="s">
        <v>270</v>
      </c>
      <c r="C86" s="258"/>
      <c r="D86" s="258"/>
      <c r="E86" s="380">
        <f t="shared" si="5"/>
        <v>0</v>
      </c>
    </row>
    <row r="87" spans="1:5" s="73" customFormat="1" ht="12" customHeight="1" thickBot="1" x14ac:dyDescent="0.2">
      <c r="A87" s="290" t="s">
        <v>271</v>
      </c>
      <c r="B87" s="169" t="s">
        <v>412</v>
      </c>
      <c r="C87" s="318"/>
      <c r="D87" s="318"/>
      <c r="E87" s="157">
        <f t="shared" si="5"/>
        <v>0</v>
      </c>
    </row>
    <row r="88" spans="1:5" s="73" customFormat="1" ht="12" customHeight="1" thickBot="1" x14ac:dyDescent="0.2">
      <c r="A88" s="290" t="s">
        <v>431</v>
      </c>
      <c r="B88" s="169" t="s">
        <v>272</v>
      </c>
      <c r="C88" s="318"/>
      <c r="D88" s="318"/>
      <c r="E88" s="157">
        <f t="shared" si="5"/>
        <v>0</v>
      </c>
    </row>
    <row r="89" spans="1:5" s="73" customFormat="1" ht="12" customHeight="1" thickBot="1" x14ac:dyDescent="0.2">
      <c r="A89" s="290" t="s">
        <v>432</v>
      </c>
      <c r="B89" s="277" t="s">
        <v>415</v>
      </c>
      <c r="C89" s="260">
        <f>+C66+C70+C75+C78+C82+C88+C87</f>
        <v>39905</v>
      </c>
      <c r="D89" s="260">
        <f>+D66+D70+D75+D78+D82+D88+D87</f>
        <v>64004</v>
      </c>
      <c r="E89" s="299">
        <f>+E66+E70+E75+E78+E82+E88+E87</f>
        <v>103909</v>
      </c>
    </row>
    <row r="90" spans="1:5" s="73" customFormat="1" ht="12" customHeight="1" thickBot="1" x14ac:dyDescent="0.2">
      <c r="A90" s="294" t="s">
        <v>433</v>
      </c>
      <c r="B90" s="278" t="s">
        <v>434</v>
      </c>
      <c r="C90" s="260">
        <f>+C65+C89</f>
        <v>271411</v>
      </c>
      <c r="D90" s="260">
        <f>+D65+D89</f>
        <v>182844</v>
      </c>
      <c r="E90" s="299">
        <f>+E65+E89</f>
        <v>454255</v>
      </c>
    </row>
    <row r="91" spans="1:5" s="74" customFormat="1" ht="15" customHeight="1" thickBot="1" x14ac:dyDescent="0.25">
      <c r="A91" s="145"/>
      <c r="B91" s="146"/>
      <c r="C91" s="225"/>
    </row>
    <row r="92" spans="1:5" s="64" customFormat="1" ht="16.5" customHeight="1" thickBot="1" x14ac:dyDescent="0.25">
      <c r="A92" s="478" t="s">
        <v>50</v>
      </c>
      <c r="B92" s="479"/>
      <c r="C92" s="479"/>
      <c r="D92" s="479"/>
      <c r="E92" s="480"/>
    </row>
    <row r="93" spans="1:5" s="75" customFormat="1" ht="12" customHeight="1" thickBot="1" x14ac:dyDescent="0.25">
      <c r="A93" s="264" t="s">
        <v>11</v>
      </c>
      <c r="B93" s="28" t="s">
        <v>438</v>
      </c>
      <c r="C93" s="253">
        <f>+C94+C95+C96+C97+C98+C111</f>
        <v>151453</v>
      </c>
      <c r="D93" s="253">
        <f>+D94+D95+D96+D97+D98+D111</f>
        <v>10827</v>
      </c>
      <c r="E93" s="335">
        <f>+E94+E95+E96+E97+E98+E111</f>
        <v>162280</v>
      </c>
    </row>
    <row r="94" spans="1:5" ht="12" customHeight="1" x14ac:dyDescent="0.2">
      <c r="A94" s="295" t="s">
        <v>86</v>
      </c>
      <c r="B94" s="10" t="s">
        <v>42</v>
      </c>
      <c r="C94" s="342">
        <v>33883</v>
      </c>
      <c r="D94" s="342">
        <v>10567</v>
      </c>
      <c r="E94" s="383">
        <f t="shared" ref="E94:E113" si="6">C94+D94</f>
        <v>44450</v>
      </c>
    </row>
    <row r="95" spans="1:5" ht="12" customHeight="1" x14ac:dyDescent="0.2">
      <c r="A95" s="288" t="s">
        <v>87</v>
      </c>
      <c r="B95" s="8" t="s">
        <v>139</v>
      </c>
      <c r="C95" s="255">
        <v>8975</v>
      </c>
      <c r="D95" s="255">
        <v>516</v>
      </c>
      <c r="E95" s="384">
        <f t="shared" si="6"/>
        <v>9491</v>
      </c>
    </row>
    <row r="96" spans="1:5" ht="12" customHeight="1" x14ac:dyDescent="0.2">
      <c r="A96" s="288" t="s">
        <v>88</v>
      </c>
      <c r="B96" s="8" t="s">
        <v>114</v>
      </c>
      <c r="C96" s="257">
        <v>52443</v>
      </c>
      <c r="D96" s="255">
        <v>9849</v>
      </c>
      <c r="E96" s="385">
        <f t="shared" si="6"/>
        <v>62292</v>
      </c>
    </row>
    <row r="97" spans="1:5" ht="12" customHeight="1" x14ac:dyDescent="0.2">
      <c r="A97" s="288" t="s">
        <v>89</v>
      </c>
      <c r="B97" s="11" t="s">
        <v>140</v>
      </c>
      <c r="C97" s="257">
        <v>16429</v>
      </c>
      <c r="D97" s="389">
        <v>-4092</v>
      </c>
      <c r="E97" s="385">
        <f t="shared" si="6"/>
        <v>12337</v>
      </c>
    </row>
    <row r="98" spans="1:5" ht="12" customHeight="1" x14ac:dyDescent="0.2">
      <c r="A98" s="288" t="s">
        <v>100</v>
      </c>
      <c r="B98" s="19" t="s">
        <v>141</v>
      </c>
      <c r="C98" s="257">
        <v>34723</v>
      </c>
      <c r="D98" s="389">
        <v>-1013</v>
      </c>
      <c r="E98" s="385">
        <f t="shared" si="6"/>
        <v>33710</v>
      </c>
    </row>
    <row r="99" spans="1:5" ht="12" customHeight="1" x14ac:dyDescent="0.2">
      <c r="A99" s="288" t="s">
        <v>90</v>
      </c>
      <c r="B99" s="8" t="s">
        <v>435</v>
      </c>
      <c r="C99" s="257"/>
      <c r="D99" s="389">
        <v>21</v>
      </c>
      <c r="E99" s="385">
        <f t="shared" si="6"/>
        <v>21</v>
      </c>
    </row>
    <row r="100" spans="1:5" ht="12" customHeight="1" x14ac:dyDescent="0.2">
      <c r="A100" s="288" t="s">
        <v>91</v>
      </c>
      <c r="B100" s="111" t="s">
        <v>378</v>
      </c>
      <c r="C100" s="257"/>
      <c r="D100" s="389">
        <v>65</v>
      </c>
      <c r="E100" s="385">
        <f t="shared" si="6"/>
        <v>65</v>
      </c>
    </row>
    <row r="101" spans="1:5" ht="12" customHeight="1" x14ac:dyDescent="0.2">
      <c r="A101" s="288" t="s">
        <v>101</v>
      </c>
      <c r="B101" s="111" t="s">
        <v>377</v>
      </c>
      <c r="C101" s="257"/>
      <c r="D101" s="389">
        <v>86</v>
      </c>
      <c r="E101" s="385">
        <f t="shared" si="6"/>
        <v>86</v>
      </c>
    </row>
    <row r="102" spans="1:5" ht="12" customHeight="1" x14ac:dyDescent="0.2">
      <c r="A102" s="288" t="s">
        <v>102</v>
      </c>
      <c r="B102" s="111" t="s">
        <v>288</v>
      </c>
      <c r="C102" s="257"/>
      <c r="D102" s="389"/>
      <c r="E102" s="385">
        <f t="shared" si="6"/>
        <v>0</v>
      </c>
    </row>
    <row r="103" spans="1:5" ht="12" customHeight="1" x14ac:dyDescent="0.2">
      <c r="A103" s="288" t="s">
        <v>103</v>
      </c>
      <c r="B103" s="112" t="s">
        <v>289</v>
      </c>
      <c r="C103" s="257"/>
      <c r="D103" s="389"/>
      <c r="E103" s="385">
        <f t="shared" si="6"/>
        <v>0</v>
      </c>
    </row>
    <row r="104" spans="1:5" ht="12" customHeight="1" x14ac:dyDescent="0.2">
      <c r="A104" s="288" t="s">
        <v>104</v>
      </c>
      <c r="B104" s="112" t="s">
        <v>290</v>
      </c>
      <c r="C104" s="257"/>
      <c r="D104" s="389"/>
      <c r="E104" s="385">
        <f t="shared" si="6"/>
        <v>0</v>
      </c>
    </row>
    <row r="105" spans="1:5" ht="12" customHeight="1" x14ac:dyDescent="0.2">
      <c r="A105" s="288" t="s">
        <v>106</v>
      </c>
      <c r="B105" s="111" t="s">
        <v>291</v>
      </c>
      <c r="C105" s="257">
        <v>1323</v>
      </c>
      <c r="D105" s="389">
        <v>467</v>
      </c>
      <c r="E105" s="385">
        <f t="shared" si="6"/>
        <v>1790</v>
      </c>
    </row>
    <row r="106" spans="1:5" ht="12" customHeight="1" x14ac:dyDescent="0.2">
      <c r="A106" s="288" t="s">
        <v>142</v>
      </c>
      <c r="B106" s="111" t="s">
        <v>292</v>
      </c>
      <c r="C106" s="257"/>
      <c r="D106" s="389"/>
      <c r="E106" s="385">
        <f t="shared" si="6"/>
        <v>0</v>
      </c>
    </row>
    <row r="107" spans="1:5" ht="12" customHeight="1" x14ac:dyDescent="0.2">
      <c r="A107" s="288" t="s">
        <v>286</v>
      </c>
      <c r="B107" s="112" t="s">
        <v>293</v>
      </c>
      <c r="C107" s="255"/>
      <c r="D107" s="389"/>
      <c r="E107" s="385">
        <f t="shared" si="6"/>
        <v>0</v>
      </c>
    </row>
    <row r="108" spans="1:5" ht="12" customHeight="1" x14ac:dyDescent="0.2">
      <c r="A108" s="296" t="s">
        <v>287</v>
      </c>
      <c r="B108" s="113" t="s">
        <v>294</v>
      </c>
      <c r="C108" s="257"/>
      <c r="D108" s="389"/>
      <c r="E108" s="385">
        <f t="shared" si="6"/>
        <v>0</v>
      </c>
    </row>
    <row r="109" spans="1:5" ht="12" customHeight="1" x14ac:dyDescent="0.2">
      <c r="A109" s="288" t="s">
        <v>375</v>
      </c>
      <c r="B109" s="113" t="s">
        <v>295</v>
      </c>
      <c r="C109" s="257"/>
      <c r="D109" s="389"/>
      <c r="E109" s="385">
        <f t="shared" si="6"/>
        <v>0</v>
      </c>
    </row>
    <row r="110" spans="1:5" ht="12" customHeight="1" x14ac:dyDescent="0.2">
      <c r="A110" s="288" t="s">
        <v>376</v>
      </c>
      <c r="B110" s="112" t="s">
        <v>296</v>
      </c>
      <c r="C110" s="255">
        <v>33400</v>
      </c>
      <c r="D110" s="388">
        <v>-1566</v>
      </c>
      <c r="E110" s="384">
        <f t="shared" si="6"/>
        <v>31834</v>
      </c>
    </row>
    <row r="111" spans="1:5" ht="12" customHeight="1" x14ac:dyDescent="0.2">
      <c r="A111" s="288" t="s">
        <v>380</v>
      </c>
      <c r="B111" s="11" t="s">
        <v>43</v>
      </c>
      <c r="C111" s="255">
        <v>5000</v>
      </c>
      <c r="D111" s="388">
        <v>-5000</v>
      </c>
      <c r="E111" s="384">
        <f t="shared" si="6"/>
        <v>0</v>
      </c>
    </row>
    <row r="112" spans="1:5" ht="12" customHeight="1" x14ac:dyDescent="0.2">
      <c r="A112" s="289" t="s">
        <v>381</v>
      </c>
      <c r="B112" s="8" t="s">
        <v>436</v>
      </c>
      <c r="C112" s="257">
        <v>5000</v>
      </c>
      <c r="D112" s="389">
        <v>-5000</v>
      </c>
      <c r="E112" s="385">
        <f t="shared" si="6"/>
        <v>0</v>
      </c>
    </row>
    <row r="113" spans="1:5" ht="12" customHeight="1" thickBot="1" x14ac:dyDescent="0.25">
      <c r="A113" s="297" t="s">
        <v>382</v>
      </c>
      <c r="B113" s="114" t="s">
        <v>437</v>
      </c>
      <c r="C113" s="343"/>
      <c r="D113" s="426"/>
      <c r="E113" s="386">
        <f t="shared" si="6"/>
        <v>0</v>
      </c>
    </row>
    <row r="114" spans="1:5" ht="12" customHeight="1" thickBot="1" x14ac:dyDescent="0.25">
      <c r="A114" s="34" t="s">
        <v>12</v>
      </c>
      <c r="B114" s="27" t="s">
        <v>297</v>
      </c>
      <c r="C114" s="254">
        <f>+C115+C117+C119</f>
        <v>15000</v>
      </c>
      <c r="D114" s="390">
        <f>+D115+D117+D119</f>
        <v>12983</v>
      </c>
      <c r="E114" s="157">
        <f>+E115+E117+E119</f>
        <v>27983</v>
      </c>
    </row>
    <row r="115" spans="1:5" ht="12" customHeight="1" x14ac:dyDescent="0.2">
      <c r="A115" s="287" t="s">
        <v>92</v>
      </c>
      <c r="B115" s="8" t="s">
        <v>160</v>
      </c>
      <c r="C115" s="256">
        <v>11000</v>
      </c>
      <c r="D115" s="387">
        <v>-2200</v>
      </c>
      <c r="E115" s="300">
        <f t="shared" ref="E115:E127" si="7">C115+D115</f>
        <v>8800</v>
      </c>
    </row>
    <row r="116" spans="1:5" ht="12" customHeight="1" x14ac:dyDescent="0.2">
      <c r="A116" s="287" t="s">
        <v>93</v>
      </c>
      <c r="B116" s="12" t="s">
        <v>301</v>
      </c>
      <c r="C116" s="256"/>
      <c r="D116" s="387"/>
      <c r="E116" s="300">
        <f t="shared" si="7"/>
        <v>0</v>
      </c>
    </row>
    <row r="117" spans="1:5" ht="12" customHeight="1" x14ac:dyDescent="0.2">
      <c r="A117" s="287" t="s">
        <v>94</v>
      </c>
      <c r="B117" s="12" t="s">
        <v>143</v>
      </c>
      <c r="C117" s="255">
        <v>4000</v>
      </c>
      <c r="D117" s="388">
        <v>14383</v>
      </c>
      <c r="E117" s="384">
        <f t="shared" si="7"/>
        <v>18383</v>
      </c>
    </row>
    <row r="118" spans="1:5" ht="12" customHeight="1" x14ac:dyDescent="0.2">
      <c r="A118" s="287" t="s">
        <v>95</v>
      </c>
      <c r="B118" s="12" t="s">
        <v>302</v>
      </c>
      <c r="C118" s="255"/>
      <c r="D118" s="388"/>
      <c r="E118" s="384">
        <f t="shared" si="7"/>
        <v>0</v>
      </c>
    </row>
    <row r="119" spans="1:5" ht="12" customHeight="1" x14ac:dyDescent="0.2">
      <c r="A119" s="287" t="s">
        <v>96</v>
      </c>
      <c r="B119" s="171" t="s">
        <v>163</v>
      </c>
      <c r="C119" s="255"/>
      <c r="D119" s="388">
        <v>800</v>
      </c>
      <c r="E119" s="384">
        <f t="shared" si="7"/>
        <v>800</v>
      </c>
    </row>
    <row r="120" spans="1:5" ht="12" customHeight="1" x14ac:dyDescent="0.2">
      <c r="A120" s="287" t="s">
        <v>105</v>
      </c>
      <c r="B120" s="170" t="s">
        <v>365</v>
      </c>
      <c r="C120" s="255"/>
      <c r="D120" s="388"/>
      <c r="E120" s="384">
        <f t="shared" si="7"/>
        <v>0</v>
      </c>
    </row>
    <row r="121" spans="1:5" ht="12" customHeight="1" x14ac:dyDescent="0.2">
      <c r="A121" s="287" t="s">
        <v>107</v>
      </c>
      <c r="B121" s="266" t="s">
        <v>307</v>
      </c>
      <c r="C121" s="255"/>
      <c r="D121" s="388"/>
      <c r="E121" s="384">
        <f t="shared" si="7"/>
        <v>0</v>
      </c>
    </row>
    <row r="122" spans="1:5" ht="12" customHeight="1" x14ac:dyDescent="0.2">
      <c r="A122" s="287" t="s">
        <v>144</v>
      </c>
      <c r="B122" s="112" t="s">
        <v>290</v>
      </c>
      <c r="C122" s="255"/>
      <c r="D122" s="388"/>
      <c r="E122" s="384">
        <f t="shared" si="7"/>
        <v>0</v>
      </c>
    </row>
    <row r="123" spans="1:5" ht="12" customHeight="1" x14ac:dyDescent="0.2">
      <c r="A123" s="287" t="s">
        <v>145</v>
      </c>
      <c r="B123" s="112" t="s">
        <v>306</v>
      </c>
      <c r="C123" s="255"/>
      <c r="D123" s="388">
        <v>800</v>
      </c>
      <c r="E123" s="384">
        <f t="shared" si="7"/>
        <v>800</v>
      </c>
    </row>
    <row r="124" spans="1:5" ht="12" customHeight="1" x14ac:dyDescent="0.2">
      <c r="A124" s="287" t="s">
        <v>146</v>
      </c>
      <c r="B124" s="112" t="s">
        <v>305</v>
      </c>
      <c r="C124" s="255"/>
      <c r="D124" s="388"/>
      <c r="E124" s="384">
        <f t="shared" si="7"/>
        <v>0</v>
      </c>
    </row>
    <row r="125" spans="1:5" ht="12" customHeight="1" x14ac:dyDescent="0.2">
      <c r="A125" s="287" t="s">
        <v>298</v>
      </c>
      <c r="B125" s="112" t="s">
        <v>293</v>
      </c>
      <c r="C125" s="255"/>
      <c r="D125" s="388"/>
      <c r="E125" s="384">
        <f t="shared" si="7"/>
        <v>0</v>
      </c>
    </row>
    <row r="126" spans="1:5" ht="12" customHeight="1" x14ac:dyDescent="0.2">
      <c r="A126" s="287" t="s">
        <v>299</v>
      </c>
      <c r="B126" s="112" t="s">
        <v>304</v>
      </c>
      <c r="C126" s="255"/>
      <c r="D126" s="388"/>
      <c r="E126" s="384">
        <f t="shared" si="7"/>
        <v>0</v>
      </c>
    </row>
    <row r="127" spans="1:5" ht="12" customHeight="1" thickBot="1" x14ac:dyDescent="0.25">
      <c r="A127" s="296" t="s">
        <v>300</v>
      </c>
      <c r="B127" s="112" t="s">
        <v>303</v>
      </c>
      <c r="C127" s="257"/>
      <c r="D127" s="389"/>
      <c r="E127" s="385">
        <f t="shared" si="7"/>
        <v>0</v>
      </c>
    </row>
    <row r="128" spans="1:5" ht="12" customHeight="1" thickBot="1" x14ac:dyDescent="0.25">
      <c r="A128" s="34" t="s">
        <v>13</v>
      </c>
      <c r="B128" s="105" t="s">
        <v>385</v>
      </c>
      <c r="C128" s="254">
        <f>+C93+C114</f>
        <v>166453</v>
      </c>
      <c r="D128" s="390">
        <f>+D93+D114</f>
        <v>23810</v>
      </c>
      <c r="E128" s="157">
        <f>+E93+E114</f>
        <v>190263</v>
      </c>
    </row>
    <row r="129" spans="1:11" ht="12" customHeight="1" thickBot="1" x14ac:dyDescent="0.25">
      <c r="A129" s="34" t="s">
        <v>14</v>
      </c>
      <c r="B129" s="105" t="s">
        <v>386</v>
      </c>
      <c r="C129" s="254">
        <f>+C130+C131+C132</f>
        <v>0</v>
      </c>
      <c r="D129" s="390">
        <f>+D130+D131+D132</f>
        <v>0</v>
      </c>
      <c r="E129" s="157">
        <f>+E130+E131+E132</f>
        <v>0</v>
      </c>
    </row>
    <row r="130" spans="1:11" s="75" customFormat="1" ht="12" customHeight="1" x14ac:dyDescent="0.2">
      <c r="A130" s="287" t="s">
        <v>198</v>
      </c>
      <c r="B130" s="9" t="s">
        <v>441</v>
      </c>
      <c r="C130" s="255"/>
      <c r="D130" s="388"/>
      <c r="E130" s="384">
        <f>C130+D130</f>
        <v>0</v>
      </c>
    </row>
    <row r="131" spans="1:11" ht="12" customHeight="1" x14ac:dyDescent="0.2">
      <c r="A131" s="287" t="s">
        <v>201</v>
      </c>
      <c r="B131" s="9" t="s">
        <v>394</v>
      </c>
      <c r="C131" s="255"/>
      <c r="D131" s="388"/>
      <c r="E131" s="384">
        <f>C131+D131</f>
        <v>0</v>
      </c>
    </row>
    <row r="132" spans="1:11" ht="12" customHeight="1" thickBot="1" x14ac:dyDescent="0.25">
      <c r="A132" s="296" t="s">
        <v>202</v>
      </c>
      <c r="B132" s="7" t="s">
        <v>440</v>
      </c>
      <c r="C132" s="255"/>
      <c r="D132" s="388"/>
      <c r="E132" s="384">
        <f>C132+D132</f>
        <v>0</v>
      </c>
    </row>
    <row r="133" spans="1:11" ht="12" customHeight="1" thickBot="1" x14ac:dyDescent="0.25">
      <c r="A133" s="34" t="s">
        <v>15</v>
      </c>
      <c r="B133" s="105" t="s">
        <v>387</v>
      </c>
      <c r="C133" s="254">
        <f>+C134+C135+C136+C137+C138+C139</f>
        <v>0</v>
      </c>
      <c r="D133" s="390">
        <f>+D134+D135+D136+D137+D138+D139</f>
        <v>0</v>
      </c>
      <c r="E133" s="157">
        <f>+E134+E135+E136+E137+E138+E139</f>
        <v>0</v>
      </c>
    </row>
    <row r="134" spans="1:11" ht="12" customHeight="1" x14ac:dyDescent="0.2">
      <c r="A134" s="287" t="s">
        <v>79</v>
      </c>
      <c r="B134" s="9" t="s">
        <v>396</v>
      </c>
      <c r="C134" s="255"/>
      <c r="D134" s="388"/>
      <c r="E134" s="384">
        <f t="shared" ref="E134:E139" si="8">C134+D134</f>
        <v>0</v>
      </c>
    </row>
    <row r="135" spans="1:11" ht="12" customHeight="1" x14ac:dyDescent="0.2">
      <c r="A135" s="287" t="s">
        <v>80</v>
      </c>
      <c r="B135" s="9" t="s">
        <v>388</v>
      </c>
      <c r="C135" s="255"/>
      <c r="D135" s="388"/>
      <c r="E135" s="384">
        <f t="shared" si="8"/>
        <v>0</v>
      </c>
    </row>
    <row r="136" spans="1:11" ht="12" customHeight="1" x14ac:dyDescent="0.2">
      <c r="A136" s="287" t="s">
        <v>81</v>
      </c>
      <c r="B136" s="9" t="s">
        <v>389</v>
      </c>
      <c r="C136" s="255"/>
      <c r="D136" s="388"/>
      <c r="E136" s="384">
        <f t="shared" si="8"/>
        <v>0</v>
      </c>
    </row>
    <row r="137" spans="1:11" ht="12" customHeight="1" x14ac:dyDescent="0.2">
      <c r="A137" s="287" t="s">
        <v>131</v>
      </c>
      <c r="B137" s="9" t="s">
        <v>439</v>
      </c>
      <c r="C137" s="255"/>
      <c r="D137" s="388"/>
      <c r="E137" s="384">
        <f t="shared" si="8"/>
        <v>0</v>
      </c>
    </row>
    <row r="138" spans="1:11" ht="12" customHeight="1" x14ac:dyDescent="0.2">
      <c r="A138" s="287" t="s">
        <v>132</v>
      </c>
      <c r="B138" s="9" t="s">
        <v>391</v>
      </c>
      <c r="C138" s="255"/>
      <c r="D138" s="388"/>
      <c r="E138" s="384">
        <f t="shared" si="8"/>
        <v>0</v>
      </c>
    </row>
    <row r="139" spans="1:11" s="75" customFormat="1" ht="12" customHeight="1" thickBot="1" x14ac:dyDescent="0.25">
      <c r="A139" s="296" t="s">
        <v>133</v>
      </c>
      <c r="B139" s="7" t="s">
        <v>392</v>
      </c>
      <c r="C139" s="255"/>
      <c r="D139" s="388"/>
      <c r="E139" s="384">
        <f t="shared" si="8"/>
        <v>0</v>
      </c>
    </row>
    <row r="140" spans="1:11" ht="12" customHeight="1" thickBot="1" x14ac:dyDescent="0.25">
      <c r="A140" s="34" t="s">
        <v>16</v>
      </c>
      <c r="B140" s="105" t="s">
        <v>463</v>
      </c>
      <c r="C140" s="260">
        <f>+C141+C142+C144+C145+C143</f>
        <v>104958</v>
      </c>
      <c r="D140" s="391">
        <f>+D141+D142+D144+D145+D143</f>
        <v>4034</v>
      </c>
      <c r="E140" s="299">
        <f>+E141+E142+E144+E145+E143</f>
        <v>108992</v>
      </c>
      <c r="K140" s="156"/>
    </row>
    <row r="141" spans="1:11" x14ac:dyDescent="0.2">
      <c r="A141" s="287" t="s">
        <v>82</v>
      </c>
      <c r="B141" s="9" t="s">
        <v>308</v>
      </c>
      <c r="C141" s="255"/>
      <c r="D141" s="388">
        <v>2173</v>
      </c>
      <c r="E141" s="384">
        <f>C141+D141</f>
        <v>2173</v>
      </c>
    </row>
    <row r="142" spans="1:11" ht="12" customHeight="1" x14ac:dyDescent="0.2">
      <c r="A142" s="287" t="s">
        <v>83</v>
      </c>
      <c r="B142" s="9" t="s">
        <v>309</v>
      </c>
      <c r="C142" s="255"/>
      <c r="D142" s="388"/>
      <c r="E142" s="384">
        <f>C142+D142</f>
        <v>0</v>
      </c>
    </row>
    <row r="143" spans="1:11" ht="12" customHeight="1" x14ac:dyDescent="0.2">
      <c r="A143" s="287" t="s">
        <v>222</v>
      </c>
      <c r="B143" s="9" t="s">
        <v>462</v>
      </c>
      <c r="C143" s="255">
        <v>104958</v>
      </c>
      <c r="D143" s="388">
        <v>1861</v>
      </c>
      <c r="E143" s="384">
        <f>C143+D143</f>
        <v>106819</v>
      </c>
    </row>
    <row r="144" spans="1:11" s="75" customFormat="1" ht="12" customHeight="1" x14ac:dyDescent="0.2">
      <c r="A144" s="287" t="s">
        <v>223</v>
      </c>
      <c r="B144" s="9" t="s">
        <v>401</v>
      </c>
      <c r="C144" s="255"/>
      <c r="D144" s="388"/>
      <c r="E144" s="384">
        <f>C144+D144</f>
        <v>0</v>
      </c>
    </row>
    <row r="145" spans="1:5" s="75" customFormat="1" ht="12" customHeight="1" thickBot="1" x14ac:dyDescent="0.25">
      <c r="A145" s="296" t="s">
        <v>224</v>
      </c>
      <c r="B145" s="7" t="s">
        <v>328</v>
      </c>
      <c r="C145" s="255"/>
      <c r="D145" s="388"/>
      <c r="E145" s="384">
        <f>C145+D145</f>
        <v>0</v>
      </c>
    </row>
    <row r="146" spans="1:5" s="75" customFormat="1" ht="12" customHeight="1" thickBot="1" x14ac:dyDescent="0.25">
      <c r="A146" s="34" t="s">
        <v>17</v>
      </c>
      <c r="B146" s="105" t="s">
        <v>402</v>
      </c>
      <c r="C146" s="345">
        <f>+C147+C148+C149+C150+C151</f>
        <v>0</v>
      </c>
      <c r="D146" s="392">
        <f>+D147+D148+D149+D150+D151</f>
        <v>155000</v>
      </c>
      <c r="E146" s="339">
        <f>+E147+E148+E149+E150+E151</f>
        <v>155000</v>
      </c>
    </row>
    <row r="147" spans="1:5" s="75" customFormat="1" ht="12" customHeight="1" x14ac:dyDescent="0.2">
      <c r="A147" s="287" t="s">
        <v>84</v>
      </c>
      <c r="B147" s="9" t="s">
        <v>397</v>
      </c>
      <c r="C147" s="255"/>
      <c r="D147" s="388">
        <v>155000</v>
      </c>
      <c r="E147" s="384">
        <f t="shared" ref="E147:E153" si="9">C147+D147</f>
        <v>155000</v>
      </c>
    </row>
    <row r="148" spans="1:5" s="75" customFormat="1" ht="12" customHeight="1" x14ac:dyDescent="0.2">
      <c r="A148" s="287" t="s">
        <v>85</v>
      </c>
      <c r="B148" s="9" t="s">
        <v>404</v>
      </c>
      <c r="C148" s="255"/>
      <c r="D148" s="388"/>
      <c r="E148" s="384">
        <f t="shared" si="9"/>
        <v>0</v>
      </c>
    </row>
    <row r="149" spans="1:5" s="75" customFormat="1" ht="12" customHeight="1" x14ac:dyDescent="0.2">
      <c r="A149" s="287" t="s">
        <v>234</v>
      </c>
      <c r="B149" s="9" t="s">
        <v>399</v>
      </c>
      <c r="C149" s="255"/>
      <c r="D149" s="388"/>
      <c r="E149" s="384">
        <f t="shared" si="9"/>
        <v>0</v>
      </c>
    </row>
    <row r="150" spans="1:5" s="75" customFormat="1" ht="12" customHeight="1" x14ac:dyDescent="0.2">
      <c r="A150" s="287" t="s">
        <v>235</v>
      </c>
      <c r="B150" s="9" t="s">
        <v>442</v>
      </c>
      <c r="C150" s="255"/>
      <c r="D150" s="388"/>
      <c r="E150" s="384">
        <f t="shared" si="9"/>
        <v>0</v>
      </c>
    </row>
    <row r="151" spans="1:5" ht="12.75" customHeight="1" thickBot="1" x14ac:dyDescent="0.25">
      <c r="A151" s="296" t="s">
        <v>403</v>
      </c>
      <c r="B151" s="7" t="s">
        <v>406</v>
      </c>
      <c r="C151" s="257"/>
      <c r="D151" s="389"/>
      <c r="E151" s="385">
        <f t="shared" si="9"/>
        <v>0</v>
      </c>
    </row>
    <row r="152" spans="1:5" ht="12.75" customHeight="1" thickBot="1" x14ac:dyDescent="0.25">
      <c r="A152" s="334" t="s">
        <v>18</v>
      </c>
      <c r="B152" s="105" t="s">
        <v>407</v>
      </c>
      <c r="C152" s="346"/>
      <c r="D152" s="393"/>
      <c r="E152" s="339">
        <f t="shared" si="9"/>
        <v>0</v>
      </c>
    </row>
    <row r="153" spans="1:5" ht="12.75" customHeight="1" thickBot="1" x14ac:dyDescent="0.25">
      <c r="A153" s="334" t="s">
        <v>19</v>
      </c>
      <c r="B153" s="105" t="s">
        <v>408</v>
      </c>
      <c r="C153" s="346"/>
      <c r="D153" s="393"/>
      <c r="E153" s="339">
        <f t="shared" si="9"/>
        <v>0</v>
      </c>
    </row>
    <row r="154" spans="1:5" ht="12" customHeight="1" thickBot="1" x14ac:dyDescent="0.25">
      <c r="A154" s="34" t="s">
        <v>20</v>
      </c>
      <c r="B154" s="105" t="s">
        <v>410</v>
      </c>
      <c r="C154" s="347">
        <f>+C129+C133+C140+C146+C152+C153</f>
        <v>104958</v>
      </c>
      <c r="D154" s="395">
        <f>+D129+D133+D140+D146+D152+D153</f>
        <v>159034</v>
      </c>
      <c r="E154" s="341">
        <f>+E129+E133+E140+E146+E152+E153</f>
        <v>263992</v>
      </c>
    </row>
    <row r="155" spans="1:5" ht="15" customHeight="1" thickBot="1" x14ac:dyDescent="0.25">
      <c r="A155" s="298" t="s">
        <v>21</v>
      </c>
      <c r="B155" s="242" t="s">
        <v>409</v>
      </c>
      <c r="C155" s="347">
        <f>+C128+C154</f>
        <v>271411</v>
      </c>
      <c r="D155" s="395">
        <f>+D128+D154</f>
        <v>182844</v>
      </c>
      <c r="E155" s="341">
        <f>+E128+E154</f>
        <v>454255</v>
      </c>
    </row>
    <row r="156" spans="1:5" ht="13.5" thickBot="1" x14ac:dyDescent="0.25">
      <c r="D156" s="249"/>
      <c r="E156" s="249"/>
    </row>
    <row r="157" spans="1:5" ht="15" customHeight="1" thickBot="1" x14ac:dyDescent="0.25">
      <c r="A157" s="154" t="s">
        <v>443</v>
      </c>
      <c r="B157" s="155"/>
      <c r="C157" s="425">
        <v>11</v>
      </c>
      <c r="D157" s="425">
        <v>5</v>
      </c>
      <c r="E157" s="424">
        <v>16</v>
      </c>
    </row>
    <row r="158" spans="1:5" ht="14.25" customHeight="1" thickBot="1" x14ac:dyDescent="0.25">
      <c r="A158" s="154" t="s">
        <v>156</v>
      </c>
      <c r="B158" s="155"/>
      <c r="C158" s="425">
        <v>10</v>
      </c>
      <c r="D158" s="425">
        <v>10</v>
      </c>
      <c r="E158" s="424">
        <v>20</v>
      </c>
    </row>
    <row r="161" spans="1:2" x14ac:dyDescent="0.2">
      <c r="A161" s="482" t="s">
        <v>610</v>
      </c>
      <c r="B161" s="483"/>
    </row>
  </sheetData>
  <sheetProtection formatCells="0"/>
  <mergeCells count="5">
    <mergeCell ref="A7:E7"/>
    <mergeCell ref="B2:D2"/>
    <mergeCell ref="B3:D3"/>
    <mergeCell ref="A92:E92"/>
    <mergeCell ref="A161:B16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7D7A2-D9B8-4850-B6B8-214492CE798F}">
  <sheetPr>
    <tabColor rgb="FF92D050"/>
  </sheetPr>
  <dimension ref="A1:K160"/>
  <sheetViews>
    <sheetView topLeftCell="A76" zoomScale="130" zoomScaleNormal="130" zoomScaleSheetLayoutView="100" workbookViewId="0">
      <selection activeCell="A160" sqref="A160:D160"/>
    </sheetView>
  </sheetViews>
  <sheetFormatPr defaultRowHeight="12.75" x14ac:dyDescent="0.2"/>
  <cols>
    <col min="1" max="1" width="16.1640625" style="247" customWidth="1"/>
    <col min="2" max="2" width="62" style="248" customWidth="1"/>
    <col min="3" max="3" width="14.1640625" style="249" customWidth="1"/>
    <col min="4" max="5" width="14.1640625" style="3" customWidth="1"/>
    <col min="6" max="16384" width="9.33203125" style="3"/>
  </cols>
  <sheetData>
    <row r="1" spans="1:5" s="2" customFormat="1" ht="16.5" customHeight="1" thickBot="1" x14ac:dyDescent="0.25">
      <c r="A1" s="132"/>
      <c r="B1" s="134"/>
      <c r="E1" s="437" t="s">
        <v>611</v>
      </c>
    </row>
    <row r="2" spans="1:5" s="71" customFormat="1" ht="21" customHeight="1" thickBot="1" x14ac:dyDescent="0.25">
      <c r="A2" s="435" t="s">
        <v>55</v>
      </c>
      <c r="B2" s="481" t="s">
        <v>157</v>
      </c>
      <c r="C2" s="481"/>
      <c r="D2" s="481"/>
      <c r="E2" s="436" t="s">
        <v>45</v>
      </c>
    </row>
    <row r="3" spans="1:5" s="71" customFormat="1" ht="24.75" thickBot="1" x14ac:dyDescent="0.25">
      <c r="A3" s="435" t="s">
        <v>153</v>
      </c>
      <c r="B3" s="481" t="s">
        <v>355</v>
      </c>
      <c r="C3" s="481"/>
      <c r="D3" s="481"/>
      <c r="E3" s="434" t="s">
        <v>45</v>
      </c>
    </row>
    <row r="4" spans="1:5" s="72" customFormat="1" ht="15.95" customHeight="1" thickBot="1" x14ac:dyDescent="0.3">
      <c r="A4" s="135"/>
      <c r="B4" s="135"/>
      <c r="C4" s="136"/>
      <c r="E4" s="433" t="s">
        <v>46</v>
      </c>
    </row>
    <row r="5" spans="1:5" ht="36.75" thickBot="1" x14ac:dyDescent="0.25">
      <c r="A5" s="263" t="s">
        <v>155</v>
      </c>
      <c r="B5" s="137" t="s">
        <v>606</v>
      </c>
      <c r="C5" s="24" t="s">
        <v>548</v>
      </c>
      <c r="D5" s="24" t="s">
        <v>564</v>
      </c>
      <c r="E5" s="38" t="s">
        <v>550</v>
      </c>
    </row>
    <row r="6" spans="1:5" s="64" customFormat="1" ht="12.95" customHeight="1" thickBot="1" x14ac:dyDescent="0.25">
      <c r="A6" s="122" t="s">
        <v>424</v>
      </c>
      <c r="B6" s="123" t="s">
        <v>425</v>
      </c>
      <c r="C6" s="123" t="s">
        <v>426</v>
      </c>
      <c r="D6" s="432" t="s">
        <v>428</v>
      </c>
      <c r="E6" s="382" t="s">
        <v>551</v>
      </c>
    </row>
    <row r="7" spans="1:5" s="64" customFormat="1" ht="15.95" customHeight="1" thickBot="1" x14ac:dyDescent="0.25">
      <c r="A7" s="478" t="s">
        <v>49</v>
      </c>
      <c r="B7" s="479"/>
      <c r="C7" s="479"/>
      <c r="D7" s="479"/>
      <c r="E7" s="480"/>
    </row>
    <row r="8" spans="1:5" s="64" customFormat="1" ht="12" customHeight="1" thickBot="1" x14ac:dyDescent="0.25">
      <c r="A8" s="34" t="s">
        <v>11</v>
      </c>
      <c r="B8" s="21" t="s">
        <v>182</v>
      </c>
      <c r="C8" s="254">
        <f>+C9+C10+C11+C12+C13+C14</f>
        <v>70013</v>
      </c>
      <c r="D8" s="390">
        <f>+D9+D10+D11+D12+D13+D14</f>
        <v>7140</v>
      </c>
      <c r="E8" s="157">
        <f>+E9+E10+E11+E12+E13+E14</f>
        <v>77153</v>
      </c>
    </row>
    <row r="9" spans="1:5" s="73" customFormat="1" ht="12" customHeight="1" x14ac:dyDescent="0.2">
      <c r="A9" s="287" t="s">
        <v>86</v>
      </c>
      <c r="B9" s="270" t="s">
        <v>183</v>
      </c>
      <c r="C9" s="256">
        <v>19317</v>
      </c>
      <c r="D9" s="387">
        <v>86</v>
      </c>
      <c r="E9" s="300">
        <f t="shared" ref="E9:E14" si="0">C9+D9</f>
        <v>19403</v>
      </c>
    </row>
    <row r="10" spans="1:5" s="74" customFormat="1" ht="12" customHeight="1" x14ac:dyDescent="0.2">
      <c r="A10" s="288" t="s">
        <v>87</v>
      </c>
      <c r="B10" s="271" t="s">
        <v>184</v>
      </c>
      <c r="C10" s="255">
        <v>25282</v>
      </c>
      <c r="D10" s="388">
        <v>647</v>
      </c>
      <c r="E10" s="384">
        <f t="shared" si="0"/>
        <v>25929</v>
      </c>
    </row>
    <row r="11" spans="1:5" s="74" customFormat="1" ht="12" customHeight="1" x14ac:dyDescent="0.2">
      <c r="A11" s="288" t="s">
        <v>88</v>
      </c>
      <c r="B11" s="271" t="s">
        <v>185</v>
      </c>
      <c r="C11" s="255">
        <v>22893</v>
      </c>
      <c r="D11" s="388">
        <v>4086</v>
      </c>
      <c r="E11" s="384">
        <f t="shared" si="0"/>
        <v>26979</v>
      </c>
    </row>
    <row r="12" spans="1:5" s="74" customFormat="1" ht="12" customHeight="1" x14ac:dyDescent="0.2">
      <c r="A12" s="288" t="s">
        <v>89</v>
      </c>
      <c r="B12" s="271" t="s">
        <v>186</v>
      </c>
      <c r="C12" s="255">
        <v>2521</v>
      </c>
      <c r="D12" s="388">
        <v>135</v>
      </c>
      <c r="E12" s="384">
        <f t="shared" si="0"/>
        <v>2656</v>
      </c>
    </row>
    <row r="13" spans="1:5" s="74" customFormat="1" ht="12" customHeight="1" x14ac:dyDescent="0.2">
      <c r="A13" s="288" t="s">
        <v>115</v>
      </c>
      <c r="B13" s="271" t="s">
        <v>430</v>
      </c>
      <c r="C13" s="255"/>
      <c r="D13" s="388">
        <v>2055</v>
      </c>
      <c r="E13" s="384">
        <f t="shared" si="0"/>
        <v>2055</v>
      </c>
    </row>
    <row r="14" spans="1:5" s="73" customFormat="1" ht="12" customHeight="1" thickBot="1" x14ac:dyDescent="0.25">
      <c r="A14" s="289" t="s">
        <v>90</v>
      </c>
      <c r="B14" s="272" t="s">
        <v>367</v>
      </c>
      <c r="C14" s="255"/>
      <c r="D14" s="388">
        <v>131</v>
      </c>
      <c r="E14" s="384">
        <f t="shared" si="0"/>
        <v>131</v>
      </c>
    </row>
    <row r="15" spans="1:5" s="73" customFormat="1" ht="12" customHeight="1" thickBot="1" x14ac:dyDescent="0.25">
      <c r="A15" s="34" t="s">
        <v>12</v>
      </c>
      <c r="B15" s="169" t="s">
        <v>187</v>
      </c>
      <c r="C15" s="254">
        <f>+C16+C17+C18+C19+C20</f>
        <v>14422</v>
      </c>
      <c r="D15" s="390">
        <f>+D16+D17+D18+D19+D20</f>
        <v>7347</v>
      </c>
      <c r="E15" s="157">
        <f>+E16+E17+E18+E19+E20</f>
        <v>21769</v>
      </c>
    </row>
    <row r="16" spans="1:5" s="73" customFormat="1" ht="12" customHeight="1" x14ac:dyDescent="0.2">
      <c r="A16" s="287" t="s">
        <v>92</v>
      </c>
      <c r="B16" s="270" t="s">
        <v>188</v>
      </c>
      <c r="C16" s="256"/>
      <c r="D16" s="387"/>
      <c r="E16" s="300">
        <f t="shared" ref="E16:E21" si="1">C16+D16</f>
        <v>0</v>
      </c>
    </row>
    <row r="17" spans="1:5" s="73" customFormat="1" ht="12" customHeight="1" x14ac:dyDescent="0.2">
      <c r="A17" s="288" t="s">
        <v>93</v>
      </c>
      <c r="B17" s="271" t="s">
        <v>189</v>
      </c>
      <c r="C17" s="255"/>
      <c r="D17" s="388"/>
      <c r="E17" s="384">
        <f t="shared" si="1"/>
        <v>0</v>
      </c>
    </row>
    <row r="18" spans="1:5" s="73" customFormat="1" ht="12" customHeight="1" x14ac:dyDescent="0.2">
      <c r="A18" s="288" t="s">
        <v>94</v>
      </c>
      <c r="B18" s="271" t="s">
        <v>359</v>
      </c>
      <c r="C18" s="255"/>
      <c r="D18" s="388"/>
      <c r="E18" s="384">
        <f t="shared" si="1"/>
        <v>0</v>
      </c>
    </row>
    <row r="19" spans="1:5" s="73" customFormat="1" ht="12" customHeight="1" x14ac:dyDescent="0.2">
      <c r="A19" s="288" t="s">
        <v>95</v>
      </c>
      <c r="B19" s="271" t="s">
        <v>360</v>
      </c>
      <c r="C19" s="255"/>
      <c r="D19" s="388"/>
      <c r="E19" s="384">
        <f t="shared" si="1"/>
        <v>0</v>
      </c>
    </row>
    <row r="20" spans="1:5" s="73" customFormat="1" ht="12" customHeight="1" x14ac:dyDescent="0.2">
      <c r="A20" s="288" t="s">
        <v>96</v>
      </c>
      <c r="B20" s="271" t="s">
        <v>190</v>
      </c>
      <c r="C20" s="255">
        <v>14422</v>
      </c>
      <c r="D20" s="388">
        <v>7347</v>
      </c>
      <c r="E20" s="384">
        <f t="shared" si="1"/>
        <v>21769</v>
      </c>
    </row>
    <row r="21" spans="1:5" s="74" customFormat="1" ht="12" customHeight="1" thickBot="1" x14ac:dyDescent="0.25">
      <c r="A21" s="289" t="s">
        <v>105</v>
      </c>
      <c r="B21" s="272" t="s">
        <v>191</v>
      </c>
      <c r="C21" s="257"/>
      <c r="D21" s="389"/>
      <c r="E21" s="385">
        <f t="shared" si="1"/>
        <v>0</v>
      </c>
    </row>
    <row r="22" spans="1:5" s="74" customFormat="1" ht="12" customHeight="1" thickBot="1" x14ac:dyDescent="0.25">
      <c r="A22" s="34" t="s">
        <v>13</v>
      </c>
      <c r="B22" s="21" t="s">
        <v>192</v>
      </c>
      <c r="C22" s="254">
        <f>+C23+C24+C25+C26+C27</f>
        <v>0</v>
      </c>
      <c r="D22" s="390">
        <f>+D23+D24+D25+D26+D27</f>
        <v>107</v>
      </c>
      <c r="E22" s="157">
        <f>+E23+E24+E25+E26+E27</f>
        <v>107</v>
      </c>
    </row>
    <row r="23" spans="1:5" s="74" customFormat="1" ht="12" customHeight="1" x14ac:dyDescent="0.2">
      <c r="A23" s="287" t="s">
        <v>75</v>
      </c>
      <c r="B23" s="270" t="s">
        <v>193</v>
      </c>
      <c r="C23" s="256"/>
      <c r="D23" s="387">
        <v>107</v>
      </c>
      <c r="E23" s="300">
        <f t="shared" ref="E23:E64" si="2">C23+D23</f>
        <v>107</v>
      </c>
    </row>
    <row r="24" spans="1:5" s="73" customFormat="1" ht="12" customHeight="1" x14ac:dyDescent="0.2">
      <c r="A24" s="288" t="s">
        <v>76</v>
      </c>
      <c r="B24" s="271" t="s">
        <v>194</v>
      </c>
      <c r="C24" s="255"/>
      <c r="D24" s="388"/>
      <c r="E24" s="384">
        <f t="shared" si="2"/>
        <v>0</v>
      </c>
    </row>
    <row r="25" spans="1:5" s="74" customFormat="1" ht="12" customHeight="1" x14ac:dyDescent="0.2">
      <c r="A25" s="288" t="s">
        <v>77</v>
      </c>
      <c r="B25" s="271" t="s">
        <v>361</v>
      </c>
      <c r="C25" s="255"/>
      <c r="D25" s="388"/>
      <c r="E25" s="384">
        <f t="shared" si="2"/>
        <v>0</v>
      </c>
    </row>
    <row r="26" spans="1:5" s="74" customFormat="1" ht="12" customHeight="1" x14ac:dyDescent="0.2">
      <c r="A26" s="288" t="s">
        <v>78</v>
      </c>
      <c r="B26" s="271" t="s">
        <v>362</v>
      </c>
      <c r="C26" s="255"/>
      <c r="D26" s="388"/>
      <c r="E26" s="384">
        <f t="shared" si="2"/>
        <v>0</v>
      </c>
    </row>
    <row r="27" spans="1:5" s="74" customFormat="1" ht="12" customHeight="1" x14ac:dyDescent="0.2">
      <c r="A27" s="288" t="s">
        <v>127</v>
      </c>
      <c r="B27" s="271" t="s">
        <v>195</v>
      </c>
      <c r="C27" s="255"/>
      <c r="D27" s="388"/>
      <c r="E27" s="384">
        <f t="shared" si="2"/>
        <v>0</v>
      </c>
    </row>
    <row r="28" spans="1:5" s="74" customFormat="1" ht="12" customHeight="1" thickBot="1" x14ac:dyDescent="0.25">
      <c r="A28" s="289" t="s">
        <v>128</v>
      </c>
      <c r="B28" s="272" t="s">
        <v>196</v>
      </c>
      <c r="C28" s="257"/>
      <c r="D28" s="389"/>
      <c r="E28" s="385">
        <f t="shared" si="2"/>
        <v>0</v>
      </c>
    </row>
    <row r="29" spans="1:5" s="74" customFormat="1" ht="12" customHeight="1" thickBot="1" x14ac:dyDescent="0.25">
      <c r="A29" s="34" t="s">
        <v>129</v>
      </c>
      <c r="B29" s="21" t="s">
        <v>552</v>
      </c>
      <c r="C29" s="260">
        <f>+C30+C31+C32+C33+C34+C35+C36</f>
        <v>105250</v>
      </c>
      <c r="D29" s="260">
        <f>+D30+D31+D32+D33+D34+D35+D36</f>
        <v>79927</v>
      </c>
      <c r="E29" s="299">
        <f>+E30+E31+E32+E33+E34+E35+E36</f>
        <v>185177</v>
      </c>
    </row>
    <row r="30" spans="1:5" s="74" customFormat="1" ht="12" customHeight="1" x14ac:dyDescent="0.2">
      <c r="A30" s="287" t="s">
        <v>198</v>
      </c>
      <c r="B30" s="270" t="s">
        <v>553</v>
      </c>
      <c r="C30" s="256">
        <v>3100</v>
      </c>
      <c r="D30" s="256">
        <v>73982</v>
      </c>
      <c r="E30" s="300">
        <f t="shared" si="2"/>
        <v>77082</v>
      </c>
    </row>
    <row r="31" spans="1:5" s="74" customFormat="1" ht="12" customHeight="1" x14ac:dyDescent="0.2">
      <c r="A31" s="288" t="s">
        <v>201</v>
      </c>
      <c r="B31" s="271" t="s">
        <v>554</v>
      </c>
      <c r="C31" s="255"/>
      <c r="D31" s="255"/>
      <c r="E31" s="384">
        <f t="shared" si="2"/>
        <v>0</v>
      </c>
    </row>
    <row r="32" spans="1:5" s="74" customFormat="1" ht="12" customHeight="1" x14ac:dyDescent="0.2">
      <c r="A32" s="288" t="s">
        <v>202</v>
      </c>
      <c r="B32" s="271" t="s">
        <v>555</v>
      </c>
      <c r="C32" s="255">
        <v>95000</v>
      </c>
      <c r="D32" s="255">
        <v>-32</v>
      </c>
      <c r="E32" s="384">
        <f t="shared" si="2"/>
        <v>94968</v>
      </c>
    </row>
    <row r="33" spans="1:5" s="74" customFormat="1" ht="12" customHeight="1" x14ac:dyDescent="0.2">
      <c r="A33" s="288" t="s">
        <v>203</v>
      </c>
      <c r="B33" s="271" t="s">
        <v>556</v>
      </c>
      <c r="C33" s="255"/>
      <c r="D33" s="255"/>
      <c r="E33" s="384">
        <f t="shared" si="2"/>
        <v>0</v>
      </c>
    </row>
    <row r="34" spans="1:5" s="74" customFormat="1" ht="12" customHeight="1" x14ac:dyDescent="0.2">
      <c r="A34" s="288" t="s">
        <v>557</v>
      </c>
      <c r="B34" s="271" t="s">
        <v>206</v>
      </c>
      <c r="C34" s="255">
        <v>7000</v>
      </c>
      <c r="D34" s="255">
        <v>3563</v>
      </c>
      <c r="E34" s="384">
        <f t="shared" si="2"/>
        <v>10563</v>
      </c>
    </row>
    <row r="35" spans="1:5" s="74" customFormat="1" ht="12" customHeight="1" x14ac:dyDescent="0.2">
      <c r="A35" s="288" t="s">
        <v>558</v>
      </c>
      <c r="B35" s="271" t="s">
        <v>207</v>
      </c>
      <c r="C35" s="255">
        <v>150</v>
      </c>
      <c r="D35" s="255">
        <v>353</v>
      </c>
      <c r="E35" s="384">
        <f t="shared" si="2"/>
        <v>503</v>
      </c>
    </row>
    <row r="36" spans="1:5" s="74" customFormat="1" ht="12" customHeight="1" thickBot="1" x14ac:dyDescent="0.25">
      <c r="A36" s="289" t="s">
        <v>559</v>
      </c>
      <c r="B36" s="272" t="s">
        <v>208</v>
      </c>
      <c r="C36" s="257"/>
      <c r="D36" s="257">
        <v>2061</v>
      </c>
      <c r="E36" s="385">
        <f t="shared" si="2"/>
        <v>2061</v>
      </c>
    </row>
    <row r="37" spans="1:5" s="74" customFormat="1" ht="12" customHeight="1" thickBot="1" x14ac:dyDescent="0.25">
      <c r="A37" s="34" t="s">
        <v>15</v>
      </c>
      <c r="B37" s="21" t="s">
        <v>368</v>
      </c>
      <c r="C37" s="254">
        <f>SUM(C38:C48)</f>
        <v>9617</v>
      </c>
      <c r="D37" s="390">
        <f>SUM(D38:D48)</f>
        <v>37209</v>
      </c>
      <c r="E37" s="157">
        <f>SUM(E38:E48)</f>
        <v>46826</v>
      </c>
    </row>
    <row r="38" spans="1:5" s="74" customFormat="1" ht="12" customHeight="1" x14ac:dyDescent="0.2">
      <c r="A38" s="287" t="s">
        <v>79</v>
      </c>
      <c r="B38" s="270" t="s">
        <v>211</v>
      </c>
      <c r="C38" s="256"/>
      <c r="D38" s="387"/>
      <c r="E38" s="300">
        <f t="shared" si="2"/>
        <v>0</v>
      </c>
    </row>
    <row r="39" spans="1:5" s="74" customFormat="1" ht="12" customHeight="1" x14ac:dyDescent="0.2">
      <c r="A39" s="288" t="s">
        <v>80</v>
      </c>
      <c r="B39" s="271" t="s">
        <v>212</v>
      </c>
      <c r="C39" s="255">
        <v>680</v>
      </c>
      <c r="D39" s="388">
        <v>2596</v>
      </c>
      <c r="E39" s="384">
        <f t="shared" si="2"/>
        <v>3276</v>
      </c>
    </row>
    <row r="40" spans="1:5" s="74" customFormat="1" ht="12" customHeight="1" x14ac:dyDescent="0.2">
      <c r="A40" s="288" t="s">
        <v>81</v>
      </c>
      <c r="B40" s="271" t="s">
        <v>213</v>
      </c>
      <c r="C40" s="255"/>
      <c r="D40" s="388">
        <v>981</v>
      </c>
      <c r="E40" s="384">
        <f t="shared" si="2"/>
        <v>981</v>
      </c>
    </row>
    <row r="41" spans="1:5" s="74" customFormat="1" ht="12" customHeight="1" x14ac:dyDescent="0.2">
      <c r="A41" s="288" t="s">
        <v>131</v>
      </c>
      <c r="B41" s="271" t="s">
        <v>214</v>
      </c>
      <c r="C41" s="255"/>
      <c r="D41" s="388">
        <v>19619</v>
      </c>
      <c r="E41" s="384">
        <f t="shared" si="2"/>
        <v>19619</v>
      </c>
    </row>
    <row r="42" spans="1:5" s="74" customFormat="1" ht="12" customHeight="1" x14ac:dyDescent="0.2">
      <c r="A42" s="288" t="s">
        <v>132</v>
      </c>
      <c r="B42" s="271" t="s">
        <v>215</v>
      </c>
      <c r="C42" s="255">
        <v>7100</v>
      </c>
      <c r="D42" s="388">
        <v>1681</v>
      </c>
      <c r="E42" s="384">
        <f t="shared" si="2"/>
        <v>8781</v>
      </c>
    </row>
    <row r="43" spans="1:5" s="74" customFormat="1" ht="12" customHeight="1" x14ac:dyDescent="0.2">
      <c r="A43" s="288" t="s">
        <v>133</v>
      </c>
      <c r="B43" s="271" t="s">
        <v>216</v>
      </c>
      <c r="C43" s="255">
        <v>1837</v>
      </c>
      <c r="D43" s="388">
        <v>6056</v>
      </c>
      <c r="E43" s="384">
        <f t="shared" si="2"/>
        <v>7893</v>
      </c>
    </row>
    <row r="44" spans="1:5" s="74" customFormat="1" ht="12" customHeight="1" x14ac:dyDescent="0.2">
      <c r="A44" s="288" t="s">
        <v>134</v>
      </c>
      <c r="B44" s="271" t="s">
        <v>217</v>
      </c>
      <c r="C44" s="255"/>
      <c r="D44" s="388">
        <v>810</v>
      </c>
      <c r="E44" s="384">
        <f t="shared" si="2"/>
        <v>810</v>
      </c>
    </row>
    <row r="45" spans="1:5" s="74" customFormat="1" ht="12" customHeight="1" x14ac:dyDescent="0.2">
      <c r="A45" s="288" t="s">
        <v>135</v>
      </c>
      <c r="B45" s="271" t="s">
        <v>218</v>
      </c>
      <c r="C45" s="255"/>
      <c r="D45" s="388">
        <v>4317</v>
      </c>
      <c r="E45" s="384">
        <f t="shared" si="2"/>
        <v>4317</v>
      </c>
    </row>
    <row r="46" spans="1:5" s="74" customFormat="1" ht="12" customHeight="1" x14ac:dyDescent="0.2">
      <c r="A46" s="288" t="s">
        <v>209</v>
      </c>
      <c r="B46" s="271" t="s">
        <v>219</v>
      </c>
      <c r="C46" s="258"/>
      <c r="D46" s="428"/>
      <c r="E46" s="380">
        <f t="shared" si="2"/>
        <v>0</v>
      </c>
    </row>
    <row r="47" spans="1:5" s="74" customFormat="1" ht="12" customHeight="1" x14ac:dyDescent="0.2">
      <c r="A47" s="289" t="s">
        <v>210</v>
      </c>
      <c r="B47" s="272" t="s">
        <v>370</v>
      </c>
      <c r="C47" s="259"/>
      <c r="D47" s="430"/>
      <c r="E47" s="429">
        <f t="shared" si="2"/>
        <v>0</v>
      </c>
    </row>
    <row r="48" spans="1:5" s="74" customFormat="1" ht="12" customHeight="1" thickBot="1" x14ac:dyDescent="0.25">
      <c r="A48" s="289" t="s">
        <v>369</v>
      </c>
      <c r="B48" s="272" t="s">
        <v>220</v>
      </c>
      <c r="C48" s="259"/>
      <c r="D48" s="430">
        <v>1149</v>
      </c>
      <c r="E48" s="429">
        <f t="shared" si="2"/>
        <v>1149</v>
      </c>
    </row>
    <row r="49" spans="1:5" s="74" customFormat="1" ht="12" customHeight="1" thickBot="1" x14ac:dyDescent="0.25">
      <c r="A49" s="34" t="s">
        <v>16</v>
      </c>
      <c r="B49" s="21" t="s">
        <v>221</v>
      </c>
      <c r="C49" s="254">
        <f>SUM(C50:C54)</f>
        <v>15000</v>
      </c>
      <c r="D49" s="390">
        <f>SUM(D50:D54)</f>
        <v>-15000</v>
      </c>
      <c r="E49" s="157">
        <f>SUM(E50:E54)</f>
        <v>0</v>
      </c>
    </row>
    <row r="50" spans="1:5" s="74" customFormat="1" ht="12" customHeight="1" x14ac:dyDescent="0.2">
      <c r="A50" s="287" t="s">
        <v>82</v>
      </c>
      <c r="B50" s="270" t="s">
        <v>225</v>
      </c>
      <c r="C50" s="315"/>
      <c r="D50" s="431"/>
      <c r="E50" s="378">
        <f t="shared" si="2"/>
        <v>0</v>
      </c>
    </row>
    <row r="51" spans="1:5" s="74" customFormat="1" ht="12" customHeight="1" x14ac:dyDescent="0.2">
      <c r="A51" s="288" t="s">
        <v>83</v>
      </c>
      <c r="B51" s="271" t="s">
        <v>226</v>
      </c>
      <c r="C51" s="258">
        <v>15000</v>
      </c>
      <c r="D51" s="428">
        <v>-15000</v>
      </c>
      <c r="E51" s="380">
        <f t="shared" si="2"/>
        <v>0</v>
      </c>
    </row>
    <row r="52" spans="1:5" s="74" customFormat="1" ht="12" customHeight="1" x14ac:dyDescent="0.2">
      <c r="A52" s="288" t="s">
        <v>222</v>
      </c>
      <c r="B52" s="271" t="s">
        <v>227</v>
      </c>
      <c r="C52" s="258"/>
      <c r="D52" s="428"/>
      <c r="E52" s="380">
        <f t="shared" si="2"/>
        <v>0</v>
      </c>
    </row>
    <row r="53" spans="1:5" s="74" customFormat="1" ht="12" customHeight="1" x14ac:dyDescent="0.2">
      <c r="A53" s="288" t="s">
        <v>223</v>
      </c>
      <c r="B53" s="271" t="s">
        <v>228</v>
      </c>
      <c r="C53" s="258"/>
      <c r="D53" s="428"/>
      <c r="E53" s="380">
        <f t="shared" si="2"/>
        <v>0</v>
      </c>
    </row>
    <row r="54" spans="1:5" s="74" customFormat="1" ht="12" customHeight="1" thickBot="1" x14ac:dyDescent="0.25">
      <c r="A54" s="289" t="s">
        <v>224</v>
      </c>
      <c r="B54" s="272" t="s">
        <v>229</v>
      </c>
      <c r="C54" s="259"/>
      <c r="D54" s="430"/>
      <c r="E54" s="429">
        <f t="shared" si="2"/>
        <v>0</v>
      </c>
    </row>
    <row r="55" spans="1:5" s="74" customFormat="1" ht="12" customHeight="1" thickBot="1" x14ac:dyDescent="0.25">
      <c r="A55" s="34" t="s">
        <v>136</v>
      </c>
      <c r="B55" s="21" t="s">
        <v>230</v>
      </c>
      <c r="C55" s="254">
        <f>SUM(C56:C58)</f>
        <v>17204</v>
      </c>
      <c r="D55" s="390">
        <f>SUM(D56:D58)</f>
        <v>887</v>
      </c>
      <c r="E55" s="157">
        <f>SUM(E56:E58)</f>
        <v>18091</v>
      </c>
    </row>
    <row r="56" spans="1:5" s="74" customFormat="1" ht="12" customHeight="1" x14ac:dyDescent="0.2">
      <c r="A56" s="287" t="s">
        <v>84</v>
      </c>
      <c r="B56" s="270" t="s">
        <v>231</v>
      </c>
      <c r="C56" s="256"/>
      <c r="D56" s="387"/>
      <c r="E56" s="300">
        <f t="shared" si="2"/>
        <v>0</v>
      </c>
    </row>
    <row r="57" spans="1:5" s="74" customFormat="1" ht="12" customHeight="1" x14ac:dyDescent="0.2">
      <c r="A57" s="288" t="s">
        <v>85</v>
      </c>
      <c r="B57" s="271" t="s">
        <v>363</v>
      </c>
      <c r="C57" s="255">
        <v>17204</v>
      </c>
      <c r="D57" s="388">
        <v>437</v>
      </c>
      <c r="E57" s="384">
        <f t="shared" si="2"/>
        <v>17641</v>
      </c>
    </row>
    <row r="58" spans="1:5" s="74" customFormat="1" ht="12" customHeight="1" x14ac:dyDescent="0.2">
      <c r="A58" s="288" t="s">
        <v>234</v>
      </c>
      <c r="B58" s="271" t="s">
        <v>232</v>
      </c>
      <c r="C58" s="255"/>
      <c r="D58" s="388">
        <v>450</v>
      </c>
      <c r="E58" s="384">
        <f t="shared" si="2"/>
        <v>450</v>
      </c>
    </row>
    <row r="59" spans="1:5" s="74" customFormat="1" ht="12" customHeight="1" thickBot="1" x14ac:dyDescent="0.25">
      <c r="A59" s="289" t="s">
        <v>235</v>
      </c>
      <c r="B59" s="272" t="s">
        <v>233</v>
      </c>
      <c r="C59" s="257"/>
      <c r="D59" s="389"/>
      <c r="E59" s="385">
        <f t="shared" si="2"/>
        <v>0</v>
      </c>
    </row>
    <row r="60" spans="1:5" s="74" customFormat="1" ht="12" customHeight="1" thickBot="1" x14ac:dyDescent="0.25">
      <c r="A60" s="34" t="s">
        <v>18</v>
      </c>
      <c r="B60" s="169" t="s">
        <v>236</v>
      </c>
      <c r="C60" s="254">
        <f>SUM(C61:C63)</f>
        <v>0</v>
      </c>
      <c r="D60" s="390">
        <f>SUM(D61:D63)</f>
        <v>1223</v>
      </c>
      <c r="E60" s="157">
        <f>SUM(E61:E63)</f>
        <v>1223</v>
      </c>
    </row>
    <row r="61" spans="1:5" s="74" customFormat="1" ht="12" customHeight="1" x14ac:dyDescent="0.2">
      <c r="A61" s="287" t="s">
        <v>137</v>
      </c>
      <c r="B61" s="270" t="s">
        <v>238</v>
      </c>
      <c r="C61" s="258"/>
      <c r="D61" s="428"/>
      <c r="E61" s="380">
        <f t="shared" si="2"/>
        <v>0</v>
      </c>
    </row>
    <row r="62" spans="1:5" s="74" customFormat="1" ht="12" customHeight="1" x14ac:dyDescent="0.2">
      <c r="A62" s="288" t="s">
        <v>138</v>
      </c>
      <c r="B62" s="271" t="s">
        <v>364</v>
      </c>
      <c r="C62" s="258"/>
      <c r="D62" s="428">
        <v>937</v>
      </c>
      <c r="E62" s="380">
        <f t="shared" si="2"/>
        <v>937</v>
      </c>
    </row>
    <row r="63" spans="1:5" s="74" customFormat="1" ht="12" customHeight="1" x14ac:dyDescent="0.2">
      <c r="A63" s="288" t="s">
        <v>162</v>
      </c>
      <c r="B63" s="271" t="s">
        <v>239</v>
      </c>
      <c r="C63" s="258"/>
      <c r="D63" s="428">
        <v>286</v>
      </c>
      <c r="E63" s="380">
        <f t="shared" si="2"/>
        <v>286</v>
      </c>
    </row>
    <row r="64" spans="1:5" s="74" customFormat="1" ht="12" customHeight="1" thickBot="1" x14ac:dyDescent="0.25">
      <c r="A64" s="289" t="s">
        <v>237</v>
      </c>
      <c r="B64" s="272" t="s">
        <v>240</v>
      </c>
      <c r="C64" s="258"/>
      <c r="D64" s="428"/>
      <c r="E64" s="380">
        <f t="shared" si="2"/>
        <v>0</v>
      </c>
    </row>
    <row r="65" spans="1:5" s="74" customFormat="1" ht="12" customHeight="1" thickBot="1" x14ac:dyDescent="0.25">
      <c r="A65" s="34" t="s">
        <v>19</v>
      </c>
      <c r="B65" s="21" t="s">
        <v>241</v>
      </c>
      <c r="C65" s="260">
        <f>+C8+C15+C22+C29+C37+C49+C55+C60</f>
        <v>231506</v>
      </c>
      <c r="D65" s="391">
        <f>+D8+D15+D22+D29+D37+D49+D55+D60</f>
        <v>118840</v>
      </c>
      <c r="E65" s="299">
        <f>+E8+E15+E22+E29+E37+E49+E55+E60</f>
        <v>350346</v>
      </c>
    </row>
    <row r="66" spans="1:5" s="74" customFormat="1" ht="12" customHeight="1" thickBot="1" x14ac:dyDescent="0.2">
      <c r="A66" s="290" t="s">
        <v>332</v>
      </c>
      <c r="B66" s="169" t="s">
        <v>243</v>
      </c>
      <c r="C66" s="254">
        <f>SUM(C67:C69)</f>
        <v>0</v>
      </c>
      <c r="D66" s="390">
        <f>SUM(D67:D69)</f>
        <v>0</v>
      </c>
      <c r="E66" s="157">
        <f>SUM(E67:E69)</f>
        <v>0</v>
      </c>
    </row>
    <row r="67" spans="1:5" s="74" customFormat="1" ht="12" customHeight="1" x14ac:dyDescent="0.2">
      <c r="A67" s="287" t="s">
        <v>274</v>
      </c>
      <c r="B67" s="270" t="s">
        <v>244</v>
      </c>
      <c r="C67" s="258"/>
      <c r="D67" s="428"/>
      <c r="E67" s="380">
        <f>C67+D67</f>
        <v>0</v>
      </c>
    </row>
    <row r="68" spans="1:5" s="74" customFormat="1" ht="12" customHeight="1" x14ac:dyDescent="0.2">
      <c r="A68" s="288" t="s">
        <v>283</v>
      </c>
      <c r="B68" s="271" t="s">
        <v>245</v>
      </c>
      <c r="C68" s="258"/>
      <c r="D68" s="428"/>
      <c r="E68" s="380">
        <f>C68+D68</f>
        <v>0</v>
      </c>
    </row>
    <row r="69" spans="1:5" s="74" customFormat="1" ht="12" customHeight="1" thickBot="1" x14ac:dyDescent="0.25">
      <c r="A69" s="289" t="s">
        <v>284</v>
      </c>
      <c r="B69" s="273" t="s">
        <v>246</v>
      </c>
      <c r="C69" s="258"/>
      <c r="D69" s="427"/>
      <c r="E69" s="380">
        <f>C69+D69</f>
        <v>0</v>
      </c>
    </row>
    <row r="70" spans="1:5" s="74" customFormat="1" ht="12" customHeight="1" thickBot="1" x14ac:dyDescent="0.2">
      <c r="A70" s="290" t="s">
        <v>247</v>
      </c>
      <c r="B70" s="169" t="s">
        <v>248</v>
      </c>
      <c r="C70" s="254">
        <f>SUM(C71:C74)</f>
        <v>30000</v>
      </c>
      <c r="D70" s="254">
        <f>SUM(D71:D74)</f>
        <v>58683</v>
      </c>
      <c r="E70" s="157">
        <f>SUM(E71:E74)</f>
        <v>88683</v>
      </c>
    </row>
    <row r="71" spans="1:5" s="74" customFormat="1" ht="12" customHeight="1" x14ac:dyDescent="0.2">
      <c r="A71" s="287" t="s">
        <v>116</v>
      </c>
      <c r="B71" s="270" t="s">
        <v>249</v>
      </c>
      <c r="C71" s="258"/>
      <c r="D71" s="258"/>
      <c r="E71" s="380">
        <f>C71+D71</f>
        <v>0</v>
      </c>
    </row>
    <row r="72" spans="1:5" s="74" customFormat="1" ht="12" customHeight="1" x14ac:dyDescent="0.2">
      <c r="A72" s="288" t="s">
        <v>117</v>
      </c>
      <c r="B72" s="271" t="s">
        <v>250</v>
      </c>
      <c r="C72" s="258"/>
      <c r="D72" s="258">
        <v>88683</v>
      </c>
      <c r="E72" s="380">
        <f>C72+D72</f>
        <v>88683</v>
      </c>
    </row>
    <row r="73" spans="1:5" s="74" customFormat="1" ht="12" customHeight="1" x14ac:dyDescent="0.2">
      <c r="A73" s="288" t="s">
        <v>275</v>
      </c>
      <c r="B73" s="271" t="s">
        <v>251</v>
      </c>
      <c r="C73" s="258">
        <v>30000</v>
      </c>
      <c r="D73" s="258">
        <v>-30000</v>
      </c>
      <c r="E73" s="380">
        <f>C73+D73</f>
        <v>0</v>
      </c>
    </row>
    <row r="74" spans="1:5" s="74" customFormat="1" ht="12" customHeight="1" thickBot="1" x14ac:dyDescent="0.25">
      <c r="A74" s="289" t="s">
        <v>276</v>
      </c>
      <c r="B74" s="272" t="s">
        <v>252</v>
      </c>
      <c r="C74" s="258"/>
      <c r="D74" s="258"/>
      <c r="E74" s="380">
        <f>C74+D74</f>
        <v>0</v>
      </c>
    </row>
    <row r="75" spans="1:5" s="74" customFormat="1" ht="12" customHeight="1" thickBot="1" x14ac:dyDescent="0.2">
      <c r="A75" s="290" t="s">
        <v>253</v>
      </c>
      <c r="B75" s="169" t="s">
        <v>254</v>
      </c>
      <c r="C75" s="254">
        <f>SUM(C76:C77)</f>
        <v>9905</v>
      </c>
      <c r="D75" s="254">
        <f>SUM(D76:D77)</f>
        <v>2609</v>
      </c>
      <c r="E75" s="157">
        <f>SUM(E76:E77)</f>
        <v>12514</v>
      </c>
    </row>
    <row r="76" spans="1:5" s="74" customFormat="1" ht="12" customHeight="1" x14ac:dyDescent="0.2">
      <c r="A76" s="287" t="s">
        <v>277</v>
      </c>
      <c r="B76" s="270" t="s">
        <v>255</v>
      </c>
      <c r="C76" s="258">
        <v>9905</v>
      </c>
      <c r="D76" s="258">
        <v>2609</v>
      </c>
      <c r="E76" s="380">
        <f>C76+D76</f>
        <v>12514</v>
      </c>
    </row>
    <row r="77" spans="1:5" s="74" customFormat="1" ht="12" customHeight="1" thickBot="1" x14ac:dyDescent="0.25">
      <c r="A77" s="289" t="s">
        <v>278</v>
      </c>
      <c r="B77" s="272" t="s">
        <v>256</v>
      </c>
      <c r="C77" s="258"/>
      <c r="D77" s="258"/>
      <c r="E77" s="380">
        <f>C77+D77</f>
        <v>0</v>
      </c>
    </row>
    <row r="78" spans="1:5" s="73" customFormat="1" ht="12" customHeight="1" thickBot="1" x14ac:dyDescent="0.2">
      <c r="A78" s="290" t="s">
        <v>257</v>
      </c>
      <c r="B78" s="169" t="s">
        <v>258</v>
      </c>
      <c r="C78" s="254">
        <f>SUM(C79:C81)</f>
        <v>0</v>
      </c>
      <c r="D78" s="254">
        <f>SUM(D79:D81)</f>
        <v>2712</v>
      </c>
      <c r="E78" s="157">
        <f>SUM(E79:E81)</f>
        <v>2712</v>
      </c>
    </row>
    <row r="79" spans="1:5" s="74" customFormat="1" ht="12" customHeight="1" x14ac:dyDescent="0.2">
      <c r="A79" s="287" t="s">
        <v>279</v>
      </c>
      <c r="B79" s="270" t="s">
        <v>259</v>
      </c>
      <c r="C79" s="258"/>
      <c r="D79" s="258">
        <v>2712</v>
      </c>
      <c r="E79" s="380">
        <f>C79+D79</f>
        <v>2712</v>
      </c>
    </row>
    <row r="80" spans="1:5" s="74" customFormat="1" ht="12" customHeight="1" x14ac:dyDescent="0.2">
      <c r="A80" s="288" t="s">
        <v>280</v>
      </c>
      <c r="B80" s="271" t="s">
        <v>260</v>
      </c>
      <c r="C80" s="258"/>
      <c r="D80" s="258"/>
      <c r="E80" s="380">
        <f>C80+D80</f>
        <v>0</v>
      </c>
    </row>
    <row r="81" spans="1:5" s="74" customFormat="1" ht="12" customHeight="1" thickBot="1" x14ac:dyDescent="0.25">
      <c r="A81" s="289" t="s">
        <v>281</v>
      </c>
      <c r="B81" s="272" t="s">
        <v>261</v>
      </c>
      <c r="C81" s="258"/>
      <c r="D81" s="258"/>
      <c r="E81" s="380">
        <f>C81+D81</f>
        <v>0</v>
      </c>
    </row>
    <row r="82" spans="1:5" s="74" customFormat="1" ht="12" customHeight="1" thickBot="1" x14ac:dyDescent="0.2">
      <c r="A82" s="290" t="s">
        <v>262</v>
      </c>
      <c r="B82" s="169" t="s">
        <v>282</v>
      </c>
      <c r="C82" s="254">
        <f>SUM(C83:C86)</f>
        <v>0</v>
      </c>
      <c r="D82" s="254">
        <f>SUM(D83:D86)</f>
        <v>0</v>
      </c>
      <c r="E82" s="157">
        <f>SUM(E83:E86)</f>
        <v>0</v>
      </c>
    </row>
    <row r="83" spans="1:5" s="74" customFormat="1" ht="12" customHeight="1" x14ac:dyDescent="0.2">
      <c r="A83" s="291" t="s">
        <v>263</v>
      </c>
      <c r="B83" s="270" t="s">
        <v>264</v>
      </c>
      <c r="C83" s="258"/>
      <c r="D83" s="258"/>
      <c r="E83" s="380">
        <f t="shared" ref="E83:E88" si="3">C83+D83</f>
        <v>0</v>
      </c>
    </row>
    <row r="84" spans="1:5" s="74" customFormat="1" ht="12" customHeight="1" x14ac:dyDescent="0.2">
      <c r="A84" s="292" t="s">
        <v>265</v>
      </c>
      <c r="B84" s="271" t="s">
        <v>266</v>
      </c>
      <c r="C84" s="258"/>
      <c r="D84" s="258"/>
      <c r="E84" s="380">
        <f t="shared" si="3"/>
        <v>0</v>
      </c>
    </row>
    <row r="85" spans="1:5" s="74" customFormat="1" ht="12" customHeight="1" x14ac:dyDescent="0.2">
      <c r="A85" s="292" t="s">
        <v>267</v>
      </c>
      <c r="B85" s="271" t="s">
        <v>268</v>
      </c>
      <c r="C85" s="258"/>
      <c r="D85" s="258"/>
      <c r="E85" s="380">
        <f t="shared" si="3"/>
        <v>0</v>
      </c>
    </row>
    <row r="86" spans="1:5" s="73" customFormat="1" ht="12" customHeight="1" thickBot="1" x14ac:dyDescent="0.25">
      <c r="A86" s="293" t="s">
        <v>269</v>
      </c>
      <c r="B86" s="272" t="s">
        <v>270</v>
      </c>
      <c r="C86" s="258"/>
      <c r="D86" s="258"/>
      <c r="E86" s="380">
        <f t="shared" si="3"/>
        <v>0</v>
      </c>
    </row>
    <row r="87" spans="1:5" s="73" customFormat="1" ht="12" customHeight="1" thickBot="1" x14ac:dyDescent="0.2">
      <c r="A87" s="290" t="s">
        <v>271</v>
      </c>
      <c r="B87" s="169" t="s">
        <v>412</v>
      </c>
      <c r="C87" s="318"/>
      <c r="D87" s="318"/>
      <c r="E87" s="157">
        <f t="shared" si="3"/>
        <v>0</v>
      </c>
    </row>
    <row r="88" spans="1:5" s="73" customFormat="1" ht="12" customHeight="1" thickBot="1" x14ac:dyDescent="0.2">
      <c r="A88" s="290" t="s">
        <v>431</v>
      </c>
      <c r="B88" s="169" t="s">
        <v>272</v>
      </c>
      <c r="C88" s="318"/>
      <c r="D88" s="318"/>
      <c r="E88" s="157">
        <f t="shared" si="3"/>
        <v>0</v>
      </c>
    </row>
    <row r="89" spans="1:5" s="73" customFormat="1" ht="12" customHeight="1" thickBot="1" x14ac:dyDescent="0.2">
      <c r="A89" s="290" t="s">
        <v>432</v>
      </c>
      <c r="B89" s="277" t="s">
        <v>415</v>
      </c>
      <c r="C89" s="260">
        <f>+C66+C70+C75+C78+C82+C88+C87</f>
        <v>39905</v>
      </c>
      <c r="D89" s="260">
        <f>+D66+D70+D75+D78+D82+D88+D87</f>
        <v>64004</v>
      </c>
      <c r="E89" s="299">
        <f>+E66+E70+E75+E78+E82+E88+E87</f>
        <v>103909</v>
      </c>
    </row>
    <row r="90" spans="1:5" s="73" customFormat="1" ht="12" customHeight="1" thickBot="1" x14ac:dyDescent="0.2">
      <c r="A90" s="294" t="s">
        <v>433</v>
      </c>
      <c r="B90" s="278" t="s">
        <v>434</v>
      </c>
      <c r="C90" s="260">
        <f>+C65+C89</f>
        <v>271411</v>
      </c>
      <c r="D90" s="260">
        <f>+D65+D89</f>
        <v>182844</v>
      </c>
      <c r="E90" s="299">
        <f>+E65+E89</f>
        <v>454255</v>
      </c>
    </row>
    <row r="91" spans="1:5" s="74" customFormat="1" ht="15" customHeight="1" thickBot="1" x14ac:dyDescent="0.25">
      <c r="A91" s="145"/>
      <c r="B91" s="146"/>
      <c r="C91" s="225"/>
    </row>
    <row r="92" spans="1:5" s="64" customFormat="1" ht="16.5" customHeight="1" thickBot="1" x14ac:dyDescent="0.25">
      <c r="A92" s="478" t="s">
        <v>50</v>
      </c>
      <c r="B92" s="479"/>
      <c r="C92" s="479"/>
      <c r="D92" s="479"/>
      <c r="E92" s="480"/>
    </row>
    <row r="93" spans="1:5" s="75" customFormat="1" ht="12" customHeight="1" thickBot="1" x14ac:dyDescent="0.25">
      <c r="A93" s="264" t="s">
        <v>11</v>
      </c>
      <c r="B93" s="28" t="s">
        <v>438</v>
      </c>
      <c r="C93" s="253">
        <f>+C94+C95+C96+C97+C98+C111</f>
        <v>151453</v>
      </c>
      <c r="D93" s="253">
        <f>+D94+D95+D96+D97+D98+D111</f>
        <v>10827</v>
      </c>
      <c r="E93" s="335">
        <f>+E94+E95+E96+E97+E98+E111</f>
        <v>162280</v>
      </c>
    </row>
    <row r="94" spans="1:5" ht="12" customHeight="1" x14ac:dyDescent="0.2">
      <c r="A94" s="295" t="s">
        <v>86</v>
      </c>
      <c r="B94" s="10" t="s">
        <v>42</v>
      </c>
      <c r="C94" s="342">
        <v>33883</v>
      </c>
      <c r="D94" s="342">
        <v>10567</v>
      </c>
      <c r="E94" s="383">
        <f t="shared" ref="E94:E113" si="4">C94+D94</f>
        <v>44450</v>
      </c>
    </row>
    <row r="95" spans="1:5" ht="12" customHeight="1" x14ac:dyDescent="0.2">
      <c r="A95" s="288" t="s">
        <v>87</v>
      </c>
      <c r="B95" s="8" t="s">
        <v>139</v>
      </c>
      <c r="C95" s="255">
        <v>8975</v>
      </c>
      <c r="D95" s="255">
        <v>516</v>
      </c>
      <c r="E95" s="384">
        <f t="shared" si="4"/>
        <v>9491</v>
      </c>
    </row>
    <row r="96" spans="1:5" ht="12" customHeight="1" x14ac:dyDescent="0.2">
      <c r="A96" s="288" t="s">
        <v>88</v>
      </c>
      <c r="B96" s="8" t="s">
        <v>114</v>
      </c>
      <c r="C96" s="257">
        <v>52443</v>
      </c>
      <c r="D96" s="255">
        <v>9849</v>
      </c>
      <c r="E96" s="385">
        <f t="shared" si="4"/>
        <v>62292</v>
      </c>
    </row>
    <row r="97" spans="1:5" ht="12" customHeight="1" x14ac:dyDescent="0.2">
      <c r="A97" s="288" t="s">
        <v>89</v>
      </c>
      <c r="B97" s="11" t="s">
        <v>140</v>
      </c>
      <c r="C97" s="257">
        <v>16429</v>
      </c>
      <c r="D97" s="389">
        <v>-4092</v>
      </c>
      <c r="E97" s="385">
        <f t="shared" si="4"/>
        <v>12337</v>
      </c>
    </row>
    <row r="98" spans="1:5" ht="12" customHeight="1" x14ac:dyDescent="0.2">
      <c r="A98" s="288" t="s">
        <v>100</v>
      </c>
      <c r="B98" s="19" t="s">
        <v>141</v>
      </c>
      <c r="C98" s="257">
        <v>34723</v>
      </c>
      <c r="D98" s="389">
        <v>-1013</v>
      </c>
      <c r="E98" s="385">
        <f t="shared" si="4"/>
        <v>33710</v>
      </c>
    </row>
    <row r="99" spans="1:5" ht="12" customHeight="1" x14ac:dyDescent="0.2">
      <c r="A99" s="288" t="s">
        <v>90</v>
      </c>
      <c r="B99" s="8" t="s">
        <v>435</v>
      </c>
      <c r="C99" s="257"/>
      <c r="D99" s="389">
        <v>21</v>
      </c>
      <c r="E99" s="385">
        <f t="shared" si="4"/>
        <v>21</v>
      </c>
    </row>
    <row r="100" spans="1:5" ht="12" customHeight="1" x14ac:dyDescent="0.2">
      <c r="A100" s="288" t="s">
        <v>91</v>
      </c>
      <c r="B100" s="111" t="s">
        <v>378</v>
      </c>
      <c r="C100" s="257"/>
      <c r="D100" s="389">
        <v>65</v>
      </c>
      <c r="E100" s="385">
        <f t="shared" si="4"/>
        <v>65</v>
      </c>
    </row>
    <row r="101" spans="1:5" ht="12" customHeight="1" x14ac:dyDescent="0.2">
      <c r="A101" s="288" t="s">
        <v>101</v>
      </c>
      <c r="B101" s="111" t="s">
        <v>377</v>
      </c>
      <c r="C101" s="257"/>
      <c r="D101" s="389">
        <v>86</v>
      </c>
      <c r="E101" s="385">
        <f t="shared" si="4"/>
        <v>86</v>
      </c>
    </row>
    <row r="102" spans="1:5" ht="12" customHeight="1" x14ac:dyDescent="0.2">
      <c r="A102" s="288" t="s">
        <v>102</v>
      </c>
      <c r="B102" s="111" t="s">
        <v>288</v>
      </c>
      <c r="C102" s="257"/>
      <c r="D102" s="389"/>
      <c r="E102" s="385">
        <f t="shared" si="4"/>
        <v>0</v>
      </c>
    </row>
    <row r="103" spans="1:5" ht="12" customHeight="1" x14ac:dyDescent="0.2">
      <c r="A103" s="288" t="s">
        <v>103</v>
      </c>
      <c r="B103" s="112" t="s">
        <v>289</v>
      </c>
      <c r="C103" s="257"/>
      <c r="D103" s="389"/>
      <c r="E103" s="385">
        <f t="shared" si="4"/>
        <v>0</v>
      </c>
    </row>
    <row r="104" spans="1:5" ht="12" customHeight="1" x14ac:dyDescent="0.2">
      <c r="A104" s="288" t="s">
        <v>104</v>
      </c>
      <c r="B104" s="112" t="s">
        <v>290</v>
      </c>
      <c r="C104" s="257"/>
      <c r="D104" s="389"/>
      <c r="E104" s="385">
        <f t="shared" si="4"/>
        <v>0</v>
      </c>
    </row>
    <row r="105" spans="1:5" ht="12" customHeight="1" x14ac:dyDescent="0.2">
      <c r="A105" s="288" t="s">
        <v>106</v>
      </c>
      <c r="B105" s="111" t="s">
        <v>291</v>
      </c>
      <c r="C105" s="257">
        <v>1323</v>
      </c>
      <c r="D105" s="389">
        <v>467</v>
      </c>
      <c r="E105" s="385">
        <f t="shared" si="4"/>
        <v>1790</v>
      </c>
    </row>
    <row r="106" spans="1:5" ht="12" customHeight="1" x14ac:dyDescent="0.2">
      <c r="A106" s="288" t="s">
        <v>142</v>
      </c>
      <c r="B106" s="111" t="s">
        <v>292</v>
      </c>
      <c r="C106" s="257"/>
      <c r="D106" s="389"/>
      <c r="E106" s="385">
        <f t="shared" si="4"/>
        <v>0</v>
      </c>
    </row>
    <row r="107" spans="1:5" ht="12" customHeight="1" x14ac:dyDescent="0.2">
      <c r="A107" s="288" t="s">
        <v>286</v>
      </c>
      <c r="B107" s="112" t="s">
        <v>293</v>
      </c>
      <c r="C107" s="255"/>
      <c r="D107" s="389"/>
      <c r="E107" s="385">
        <f t="shared" si="4"/>
        <v>0</v>
      </c>
    </row>
    <row r="108" spans="1:5" ht="12" customHeight="1" x14ac:dyDescent="0.2">
      <c r="A108" s="296" t="s">
        <v>287</v>
      </c>
      <c r="B108" s="113" t="s">
        <v>294</v>
      </c>
      <c r="C108" s="257"/>
      <c r="D108" s="389"/>
      <c r="E108" s="385">
        <f t="shared" si="4"/>
        <v>0</v>
      </c>
    </row>
    <row r="109" spans="1:5" ht="12" customHeight="1" x14ac:dyDescent="0.2">
      <c r="A109" s="288" t="s">
        <v>375</v>
      </c>
      <c r="B109" s="113" t="s">
        <v>295</v>
      </c>
      <c r="C109" s="257"/>
      <c r="D109" s="389"/>
      <c r="E109" s="385">
        <f t="shared" si="4"/>
        <v>0</v>
      </c>
    </row>
    <row r="110" spans="1:5" ht="12" customHeight="1" x14ac:dyDescent="0.2">
      <c r="A110" s="288" t="s">
        <v>376</v>
      </c>
      <c r="B110" s="112" t="s">
        <v>296</v>
      </c>
      <c r="C110" s="255">
        <v>33400</v>
      </c>
      <c r="D110" s="388">
        <v>-1566</v>
      </c>
      <c r="E110" s="384">
        <f t="shared" si="4"/>
        <v>31834</v>
      </c>
    </row>
    <row r="111" spans="1:5" ht="12" customHeight="1" x14ac:dyDescent="0.2">
      <c r="A111" s="288" t="s">
        <v>380</v>
      </c>
      <c r="B111" s="11" t="s">
        <v>43</v>
      </c>
      <c r="C111" s="255">
        <v>5000</v>
      </c>
      <c r="D111" s="388">
        <v>-5000</v>
      </c>
      <c r="E111" s="384">
        <f t="shared" si="4"/>
        <v>0</v>
      </c>
    </row>
    <row r="112" spans="1:5" ht="12" customHeight="1" x14ac:dyDescent="0.2">
      <c r="A112" s="289" t="s">
        <v>381</v>
      </c>
      <c r="B112" s="8" t="s">
        <v>436</v>
      </c>
      <c r="C112" s="257">
        <v>5000</v>
      </c>
      <c r="D112" s="389">
        <v>-5000</v>
      </c>
      <c r="E112" s="385">
        <f t="shared" si="4"/>
        <v>0</v>
      </c>
    </row>
    <row r="113" spans="1:5" ht="12" customHeight="1" thickBot="1" x14ac:dyDescent="0.25">
      <c r="A113" s="297" t="s">
        <v>382</v>
      </c>
      <c r="B113" s="114" t="s">
        <v>437</v>
      </c>
      <c r="C113" s="343"/>
      <c r="D113" s="426"/>
      <c r="E113" s="386">
        <f t="shared" si="4"/>
        <v>0</v>
      </c>
    </row>
    <row r="114" spans="1:5" ht="12" customHeight="1" thickBot="1" x14ac:dyDescent="0.25">
      <c r="A114" s="34" t="s">
        <v>12</v>
      </c>
      <c r="B114" s="27" t="s">
        <v>297</v>
      </c>
      <c r="C114" s="254">
        <f>+C115+C117+C119</f>
        <v>15000</v>
      </c>
      <c r="D114" s="390">
        <f>+D115+D117+D119</f>
        <v>12983</v>
      </c>
      <c r="E114" s="157">
        <f>+E115+E117+E119</f>
        <v>27983</v>
      </c>
    </row>
    <row r="115" spans="1:5" ht="12" customHeight="1" x14ac:dyDescent="0.2">
      <c r="A115" s="287" t="s">
        <v>92</v>
      </c>
      <c r="B115" s="8" t="s">
        <v>160</v>
      </c>
      <c r="C115" s="256">
        <v>11000</v>
      </c>
      <c r="D115" s="387">
        <v>-2200</v>
      </c>
      <c r="E115" s="300">
        <f t="shared" ref="E115:E127" si="5">C115+D115</f>
        <v>8800</v>
      </c>
    </row>
    <row r="116" spans="1:5" ht="12" customHeight="1" x14ac:dyDescent="0.2">
      <c r="A116" s="287" t="s">
        <v>93</v>
      </c>
      <c r="B116" s="12" t="s">
        <v>301</v>
      </c>
      <c r="C116" s="256"/>
      <c r="D116" s="387"/>
      <c r="E116" s="300">
        <f t="shared" si="5"/>
        <v>0</v>
      </c>
    </row>
    <row r="117" spans="1:5" ht="12" customHeight="1" x14ac:dyDescent="0.2">
      <c r="A117" s="287" t="s">
        <v>94</v>
      </c>
      <c r="B117" s="12" t="s">
        <v>143</v>
      </c>
      <c r="C117" s="255">
        <v>4000</v>
      </c>
      <c r="D117" s="388">
        <v>14383</v>
      </c>
      <c r="E117" s="384">
        <f t="shared" si="5"/>
        <v>18383</v>
      </c>
    </row>
    <row r="118" spans="1:5" ht="12" customHeight="1" x14ac:dyDescent="0.2">
      <c r="A118" s="287" t="s">
        <v>95</v>
      </c>
      <c r="B118" s="12" t="s">
        <v>302</v>
      </c>
      <c r="C118" s="255"/>
      <c r="D118" s="388"/>
      <c r="E118" s="384">
        <f t="shared" si="5"/>
        <v>0</v>
      </c>
    </row>
    <row r="119" spans="1:5" ht="12" customHeight="1" x14ac:dyDescent="0.2">
      <c r="A119" s="287" t="s">
        <v>96</v>
      </c>
      <c r="B119" s="171" t="s">
        <v>163</v>
      </c>
      <c r="C119" s="255"/>
      <c r="D119" s="388">
        <v>800</v>
      </c>
      <c r="E119" s="384">
        <f t="shared" si="5"/>
        <v>800</v>
      </c>
    </row>
    <row r="120" spans="1:5" ht="12" customHeight="1" x14ac:dyDescent="0.2">
      <c r="A120" s="287" t="s">
        <v>105</v>
      </c>
      <c r="B120" s="170" t="s">
        <v>365</v>
      </c>
      <c r="C120" s="255"/>
      <c r="D120" s="388"/>
      <c r="E120" s="384">
        <f t="shared" si="5"/>
        <v>0</v>
      </c>
    </row>
    <row r="121" spans="1:5" ht="12" customHeight="1" x14ac:dyDescent="0.2">
      <c r="A121" s="287" t="s">
        <v>107</v>
      </c>
      <c r="B121" s="266" t="s">
        <v>307</v>
      </c>
      <c r="C121" s="255"/>
      <c r="D121" s="388"/>
      <c r="E121" s="384">
        <f t="shared" si="5"/>
        <v>0</v>
      </c>
    </row>
    <row r="122" spans="1:5" ht="12" customHeight="1" x14ac:dyDescent="0.2">
      <c r="A122" s="287" t="s">
        <v>144</v>
      </c>
      <c r="B122" s="112" t="s">
        <v>290</v>
      </c>
      <c r="C122" s="255"/>
      <c r="D122" s="388"/>
      <c r="E122" s="384">
        <f t="shared" si="5"/>
        <v>0</v>
      </c>
    </row>
    <row r="123" spans="1:5" ht="12" customHeight="1" x14ac:dyDescent="0.2">
      <c r="A123" s="287" t="s">
        <v>145</v>
      </c>
      <c r="B123" s="112" t="s">
        <v>306</v>
      </c>
      <c r="C123" s="255"/>
      <c r="D123" s="388">
        <v>800</v>
      </c>
      <c r="E123" s="384">
        <f t="shared" si="5"/>
        <v>800</v>
      </c>
    </row>
    <row r="124" spans="1:5" ht="12" customHeight="1" x14ac:dyDescent="0.2">
      <c r="A124" s="287" t="s">
        <v>146</v>
      </c>
      <c r="B124" s="112" t="s">
        <v>305</v>
      </c>
      <c r="C124" s="255"/>
      <c r="D124" s="388"/>
      <c r="E124" s="384">
        <f t="shared" si="5"/>
        <v>0</v>
      </c>
    </row>
    <row r="125" spans="1:5" ht="12" customHeight="1" x14ac:dyDescent="0.2">
      <c r="A125" s="287" t="s">
        <v>298</v>
      </c>
      <c r="B125" s="112" t="s">
        <v>293</v>
      </c>
      <c r="C125" s="255"/>
      <c r="D125" s="388"/>
      <c r="E125" s="384">
        <f t="shared" si="5"/>
        <v>0</v>
      </c>
    </row>
    <row r="126" spans="1:5" ht="12" customHeight="1" x14ac:dyDescent="0.2">
      <c r="A126" s="287" t="s">
        <v>299</v>
      </c>
      <c r="B126" s="112" t="s">
        <v>304</v>
      </c>
      <c r="C126" s="255"/>
      <c r="D126" s="388"/>
      <c r="E126" s="384">
        <f t="shared" si="5"/>
        <v>0</v>
      </c>
    </row>
    <row r="127" spans="1:5" ht="12" customHeight="1" thickBot="1" x14ac:dyDescent="0.25">
      <c r="A127" s="296" t="s">
        <v>300</v>
      </c>
      <c r="B127" s="112" t="s">
        <v>303</v>
      </c>
      <c r="C127" s="257"/>
      <c r="D127" s="389"/>
      <c r="E127" s="385">
        <f t="shared" si="5"/>
        <v>0</v>
      </c>
    </row>
    <row r="128" spans="1:5" ht="12" customHeight="1" thickBot="1" x14ac:dyDescent="0.25">
      <c r="A128" s="34" t="s">
        <v>13</v>
      </c>
      <c r="B128" s="105" t="s">
        <v>385</v>
      </c>
      <c r="C128" s="254">
        <f>+C93+C114</f>
        <v>166453</v>
      </c>
      <c r="D128" s="390">
        <f>+D93+D114</f>
        <v>23810</v>
      </c>
      <c r="E128" s="157">
        <f>+E93+E114</f>
        <v>190263</v>
      </c>
    </row>
    <row r="129" spans="1:11" ht="12" customHeight="1" thickBot="1" x14ac:dyDescent="0.25">
      <c r="A129" s="34" t="s">
        <v>14</v>
      </c>
      <c r="B129" s="105" t="s">
        <v>386</v>
      </c>
      <c r="C129" s="254">
        <f>+C130+C131+C132</f>
        <v>0</v>
      </c>
      <c r="D129" s="390">
        <f>+D130+D131+D132</f>
        <v>0</v>
      </c>
      <c r="E129" s="157">
        <f>+E130+E131+E132</f>
        <v>0</v>
      </c>
    </row>
    <row r="130" spans="1:11" s="75" customFormat="1" ht="12" customHeight="1" x14ac:dyDescent="0.2">
      <c r="A130" s="287" t="s">
        <v>198</v>
      </c>
      <c r="B130" s="9" t="s">
        <v>441</v>
      </c>
      <c r="C130" s="255"/>
      <c r="D130" s="388"/>
      <c r="E130" s="384">
        <f>C130+D130</f>
        <v>0</v>
      </c>
    </row>
    <row r="131" spans="1:11" ht="12" customHeight="1" x14ac:dyDescent="0.2">
      <c r="A131" s="287" t="s">
        <v>201</v>
      </c>
      <c r="B131" s="9" t="s">
        <v>394</v>
      </c>
      <c r="C131" s="255"/>
      <c r="D131" s="388"/>
      <c r="E131" s="384">
        <f>C131+D131</f>
        <v>0</v>
      </c>
    </row>
    <row r="132" spans="1:11" ht="12" customHeight="1" thickBot="1" x14ac:dyDescent="0.25">
      <c r="A132" s="296" t="s">
        <v>202</v>
      </c>
      <c r="B132" s="7" t="s">
        <v>440</v>
      </c>
      <c r="C132" s="255"/>
      <c r="D132" s="388"/>
      <c r="E132" s="384">
        <f>C132+D132</f>
        <v>0</v>
      </c>
    </row>
    <row r="133" spans="1:11" ht="12" customHeight="1" thickBot="1" x14ac:dyDescent="0.25">
      <c r="A133" s="34" t="s">
        <v>15</v>
      </c>
      <c r="B133" s="105" t="s">
        <v>387</v>
      </c>
      <c r="C133" s="254">
        <f>+C134+C135+C136+C137+C138+C139</f>
        <v>0</v>
      </c>
      <c r="D133" s="390">
        <f>+D134+D135+D136+D137+D138+D139</f>
        <v>0</v>
      </c>
      <c r="E133" s="157">
        <f>+E134+E135+E136+E137+E138+E139</f>
        <v>0</v>
      </c>
    </row>
    <row r="134" spans="1:11" ht="12" customHeight="1" x14ac:dyDescent="0.2">
      <c r="A134" s="287" t="s">
        <v>79</v>
      </c>
      <c r="B134" s="9" t="s">
        <v>396</v>
      </c>
      <c r="C134" s="255"/>
      <c r="D134" s="388"/>
      <c r="E134" s="384">
        <f t="shared" ref="E134:E139" si="6">C134+D134</f>
        <v>0</v>
      </c>
    </row>
    <row r="135" spans="1:11" ht="12" customHeight="1" x14ac:dyDescent="0.2">
      <c r="A135" s="287" t="s">
        <v>80</v>
      </c>
      <c r="B135" s="9" t="s">
        <v>388</v>
      </c>
      <c r="C135" s="255"/>
      <c r="D135" s="388"/>
      <c r="E135" s="384">
        <f t="shared" si="6"/>
        <v>0</v>
      </c>
    </row>
    <row r="136" spans="1:11" ht="12" customHeight="1" x14ac:dyDescent="0.2">
      <c r="A136" s="287" t="s">
        <v>81</v>
      </c>
      <c r="B136" s="9" t="s">
        <v>389</v>
      </c>
      <c r="C136" s="255"/>
      <c r="D136" s="388"/>
      <c r="E136" s="384">
        <f t="shared" si="6"/>
        <v>0</v>
      </c>
    </row>
    <row r="137" spans="1:11" ht="12" customHeight="1" x14ac:dyDescent="0.2">
      <c r="A137" s="287" t="s">
        <v>131</v>
      </c>
      <c r="B137" s="9" t="s">
        <v>439</v>
      </c>
      <c r="C137" s="255"/>
      <c r="D137" s="388"/>
      <c r="E137" s="384">
        <f t="shared" si="6"/>
        <v>0</v>
      </c>
    </row>
    <row r="138" spans="1:11" ht="12" customHeight="1" x14ac:dyDescent="0.2">
      <c r="A138" s="287" t="s">
        <v>132</v>
      </c>
      <c r="B138" s="9" t="s">
        <v>391</v>
      </c>
      <c r="C138" s="255"/>
      <c r="D138" s="388"/>
      <c r="E138" s="384">
        <f t="shared" si="6"/>
        <v>0</v>
      </c>
    </row>
    <row r="139" spans="1:11" s="75" customFormat="1" ht="12" customHeight="1" thickBot="1" x14ac:dyDescent="0.25">
      <c r="A139" s="296" t="s">
        <v>133</v>
      </c>
      <c r="B139" s="7" t="s">
        <v>392</v>
      </c>
      <c r="C139" s="255"/>
      <c r="D139" s="388"/>
      <c r="E139" s="384">
        <f t="shared" si="6"/>
        <v>0</v>
      </c>
    </row>
    <row r="140" spans="1:11" ht="12" customHeight="1" thickBot="1" x14ac:dyDescent="0.25">
      <c r="A140" s="34" t="s">
        <v>16</v>
      </c>
      <c r="B140" s="105" t="s">
        <v>463</v>
      </c>
      <c r="C140" s="260">
        <f>+C141+C142+C144+C145+C143</f>
        <v>104958</v>
      </c>
      <c r="D140" s="391">
        <f>+D141+D142+D144+D145+D143</f>
        <v>4034</v>
      </c>
      <c r="E140" s="299">
        <f>+E141+E142+E144+E145+E143</f>
        <v>108992</v>
      </c>
      <c r="K140" s="156"/>
    </row>
    <row r="141" spans="1:11" x14ac:dyDescent="0.2">
      <c r="A141" s="287" t="s">
        <v>82</v>
      </c>
      <c r="B141" s="9" t="s">
        <v>308</v>
      </c>
      <c r="C141" s="255"/>
      <c r="D141" s="388">
        <v>2173</v>
      </c>
      <c r="E141" s="384">
        <f>C141+D141</f>
        <v>2173</v>
      </c>
    </row>
    <row r="142" spans="1:11" ht="12" customHeight="1" x14ac:dyDescent="0.2">
      <c r="A142" s="287" t="s">
        <v>83</v>
      </c>
      <c r="B142" s="9" t="s">
        <v>309</v>
      </c>
      <c r="C142" s="255"/>
      <c r="D142" s="388"/>
      <c r="E142" s="384">
        <f>C142+D142</f>
        <v>0</v>
      </c>
    </row>
    <row r="143" spans="1:11" ht="12" customHeight="1" x14ac:dyDescent="0.2">
      <c r="A143" s="287" t="s">
        <v>222</v>
      </c>
      <c r="B143" s="9" t="s">
        <v>462</v>
      </c>
      <c r="C143" s="255">
        <v>104958</v>
      </c>
      <c r="D143" s="388">
        <v>1861</v>
      </c>
      <c r="E143" s="384">
        <f>C143+D143</f>
        <v>106819</v>
      </c>
    </row>
    <row r="144" spans="1:11" s="75" customFormat="1" ht="12" customHeight="1" x14ac:dyDescent="0.2">
      <c r="A144" s="287" t="s">
        <v>223</v>
      </c>
      <c r="B144" s="9" t="s">
        <v>401</v>
      </c>
      <c r="C144" s="255"/>
      <c r="D144" s="388"/>
      <c r="E144" s="384">
        <f>C144+D144</f>
        <v>0</v>
      </c>
    </row>
    <row r="145" spans="1:5" s="75" customFormat="1" ht="12" customHeight="1" thickBot="1" x14ac:dyDescent="0.25">
      <c r="A145" s="296" t="s">
        <v>224</v>
      </c>
      <c r="B145" s="7" t="s">
        <v>328</v>
      </c>
      <c r="C145" s="255"/>
      <c r="D145" s="388"/>
      <c r="E145" s="384">
        <f>C145+D145</f>
        <v>0</v>
      </c>
    </row>
    <row r="146" spans="1:5" s="75" customFormat="1" ht="12" customHeight="1" thickBot="1" x14ac:dyDescent="0.25">
      <c r="A146" s="34" t="s">
        <v>17</v>
      </c>
      <c r="B146" s="105" t="s">
        <v>402</v>
      </c>
      <c r="C146" s="345">
        <f>+C147+C148+C149+C150+C151</f>
        <v>0</v>
      </c>
      <c r="D146" s="392">
        <f>+D147+D148+D149+D150+D151</f>
        <v>155000</v>
      </c>
      <c r="E146" s="339">
        <f>+E147+E148+E149+E150+E151</f>
        <v>155000</v>
      </c>
    </row>
    <row r="147" spans="1:5" s="75" customFormat="1" ht="12" customHeight="1" x14ac:dyDescent="0.2">
      <c r="A147" s="287" t="s">
        <v>84</v>
      </c>
      <c r="B147" s="9" t="s">
        <v>397</v>
      </c>
      <c r="C147" s="255"/>
      <c r="D147" s="388">
        <v>155000</v>
      </c>
      <c r="E147" s="384">
        <f t="shared" ref="E147:E153" si="7">C147+D147</f>
        <v>155000</v>
      </c>
    </row>
    <row r="148" spans="1:5" s="75" customFormat="1" ht="12" customHeight="1" x14ac:dyDescent="0.2">
      <c r="A148" s="287" t="s">
        <v>85</v>
      </c>
      <c r="B148" s="9" t="s">
        <v>404</v>
      </c>
      <c r="C148" s="255"/>
      <c r="D148" s="388"/>
      <c r="E148" s="384">
        <f t="shared" si="7"/>
        <v>0</v>
      </c>
    </row>
    <row r="149" spans="1:5" s="75" customFormat="1" ht="12" customHeight="1" x14ac:dyDescent="0.2">
      <c r="A149" s="287" t="s">
        <v>234</v>
      </c>
      <c r="B149" s="9" t="s">
        <v>399</v>
      </c>
      <c r="C149" s="255"/>
      <c r="D149" s="388"/>
      <c r="E149" s="384">
        <f t="shared" si="7"/>
        <v>0</v>
      </c>
    </row>
    <row r="150" spans="1:5" s="75" customFormat="1" ht="12" customHeight="1" x14ac:dyDescent="0.2">
      <c r="A150" s="287" t="s">
        <v>235</v>
      </c>
      <c r="B150" s="9" t="s">
        <v>442</v>
      </c>
      <c r="C150" s="255"/>
      <c r="D150" s="388"/>
      <c r="E150" s="384">
        <f t="shared" si="7"/>
        <v>0</v>
      </c>
    </row>
    <row r="151" spans="1:5" ht="12.75" customHeight="1" thickBot="1" x14ac:dyDescent="0.25">
      <c r="A151" s="296" t="s">
        <v>403</v>
      </c>
      <c r="B151" s="7" t="s">
        <v>406</v>
      </c>
      <c r="C151" s="257"/>
      <c r="D151" s="389"/>
      <c r="E151" s="385">
        <f t="shared" si="7"/>
        <v>0</v>
      </c>
    </row>
    <row r="152" spans="1:5" ht="12.75" customHeight="1" thickBot="1" x14ac:dyDescent="0.25">
      <c r="A152" s="334" t="s">
        <v>18</v>
      </c>
      <c r="B152" s="105" t="s">
        <v>407</v>
      </c>
      <c r="C152" s="346"/>
      <c r="D152" s="393"/>
      <c r="E152" s="339">
        <f t="shared" si="7"/>
        <v>0</v>
      </c>
    </row>
    <row r="153" spans="1:5" ht="12.75" customHeight="1" thickBot="1" x14ac:dyDescent="0.25">
      <c r="A153" s="334" t="s">
        <v>19</v>
      </c>
      <c r="B153" s="105" t="s">
        <v>408</v>
      </c>
      <c r="C153" s="346"/>
      <c r="D153" s="393"/>
      <c r="E153" s="339">
        <f t="shared" si="7"/>
        <v>0</v>
      </c>
    </row>
    <row r="154" spans="1:5" ht="12" customHeight="1" thickBot="1" x14ac:dyDescent="0.25">
      <c r="A154" s="34" t="s">
        <v>20</v>
      </c>
      <c r="B154" s="105" t="s">
        <v>410</v>
      </c>
      <c r="C154" s="347">
        <f>+C129+C133+C140+C146+C152+C153</f>
        <v>104958</v>
      </c>
      <c r="D154" s="395">
        <f>+D129+D133+D140+D146+D152+D153</f>
        <v>159034</v>
      </c>
      <c r="E154" s="341">
        <f>+E129+E133+E140+E146+E152+E153</f>
        <v>263992</v>
      </c>
    </row>
    <row r="155" spans="1:5" ht="15" customHeight="1" thickBot="1" x14ac:dyDescent="0.25">
      <c r="A155" s="298" t="s">
        <v>21</v>
      </c>
      <c r="B155" s="242" t="s">
        <v>409</v>
      </c>
      <c r="C155" s="347">
        <f>+C128+C154</f>
        <v>271411</v>
      </c>
      <c r="D155" s="395">
        <f>+D128+D154</f>
        <v>182844</v>
      </c>
      <c r="E155" s="341">
        <f>+E128+E154</f>
        <v>454255</v>
      </c>
    </row>
    <row r="156" spans="1:5" ht="13.5" thickBot="1" x14ac:dyDescent="0.25">
      <c r="D156" s="249"/>
      <c r="E156" s="249"/>
    </row>
    <row r="157" spans="1:5" ht="15" customHeight="1" thickBot="1" x14ac:dyDescent="0.25">
      <c r="A157" s="154" t="s">
        <v>443</v>
      </c>
      <c r="B157" s="155"/>
      <c r="C157" s="425">
        <v>11</v>
      </c>
      <c r="D157" s="425">
        <v>5</v>
      </c>
      <c r="E157" s="424">
        <v>16</v>
      </c>
    </row>
    <row r="158" spans="1:5" ht="14.25" customHeight="1" thickBot="1" x14ac:dyDescent="0.25">
      <c r="A158" s="154" t="s">
        <v>156</v>
      </c>
      <c r="B158" s="155"/>
      <c r="C158" s="425">
        <v>10</v>
      </c>
      <c r="D158" s="425">
        <v>10</v>
      </c>
      <c r="E158" s="424">
        <v>20</v>
      </c>
    </row>
    <row r="160" spans="1:5" ht="12.75" customHeight="1" x14ac:dyDescent="0.2">
      <c r="A160" s="482" t="s">
        <v>612</v>
      </c>
      <c r="B160" s="482"/>
      <c r="C160" s="482"/>
      <c r="D160" s="482"/>
    </row>
  </sheetData>
  <sheetProtection formatCells="0"/>
  <mergeCells count="5">
    <mergeCell ref="B2:D2"/>
    <mergeCell ref="B3:D3"/>
    <mergeCell ref="A7:E7"/>
    <mergeCell ref="A92:E92"/>
    <mergeCell ref="A160:D16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D27E2-4AFD-40A6-B9C7-C240416E42B2}">
  <sheetPr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536</v>
      </c>
    </row>
    <row r="2" spans="1:3" s="309" customFormat="1" ht="25.5" customHeight="1" x14ac:dyDescent="0.2">
      <c r="A2" s="262" t="s">
        <v>154</v>
      </c>
      <c r="B2" s="219" t="s">
        <v>527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/>
    </row>
    <row r="14" spans="1:3" s="232" customFormat="1" ht="12" customHeight="1" x14ac:dyDescent="0.2">
      <c r="A14" s="305" t="s">
        <v>90</v>
      </c>
      <c r="B14" s="8" t="s">
        <v>337</v>
      </c>
      <c r="C14" s="182"/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0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/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0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0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16616</v>
      </c>
    </row>
    <row r="47" spans="1:3" ht="12" customHeight="1" x14ac:dyDescent="0.2">
      <c r="A47" s="305" t="s">
        <v>86</v>
      </c>
      <c r="B47" s="9" t="s">
        <v>42</v>
      </c>
      <c r="C47" s="65">
        <v>11022</v>
      </c>
    </row>
    <row r="48" spans="1:3" ht="12" customHeight="1" x14ac:dyDescent="0.2">
      <c r="A48" s="305" t="s">
        <v>87</v>
      </c>
      <c r="B48" s="8" t="s">
        <v>139</v>
      </c>
      <c r="C48" s="67">
        <v>2748</v>
      </c>
    </row>
    <row r="49" spans="1:3" ht="12" customHeight="1" x14ac:dyDescent="0.2">
      <c r="A49" s="305" t="s">
        <v>88</v>
      </c>
      <c r="B49" s="8" t="s">
        <v>114</v>
      </c>
      <c r="C49" s="67">
        <v>2846</v>
      </c>
    </row>
    <row r="50" spans="1:3" ht="12" customHeight="1" x14ac:dyDescent="0.2">
      <c r="A50" s="305" t="s">
        <v>89</v>
      </c>
      <c r="B50" s="8" t="s">
        <v>140</v>
      </c>
      <c r="C50" s="67"/>
    </row>
    <row r="51" spans="1:3" ht="12" customHeight="1" thickBot="1" x14ac:dyDescent="0.25">
      <c r="A51" s="305" t="s">
        <v>115</v>
      </c>
      <c r="B51" s="8" t="s">
        <v>141</v>
      </c>
      <c r="C51" s="67"/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16616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>
        <v>1</v>
      </c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020C9-A264-4081-8D0F-BD03EC5456D7}">
  <sheetPr>
    <tabColor rgb="FF92D050"/>
  </sheetPr>
  <dimension ref="A1:C61"/>
  <sheetViews>
    <sheetView view="pageLayout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537</v>
      </c>
    </row>
    <row r="2" spans="1:3" s="309" customFormat="1" ht="25.5" customHeight="1" x14ac:dyDescent="0.2">
      <c r="A2" s="262" t="s">
        <v>154</v>
      </c>
      <c r="B2" s="219" t="s">
        <v>531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/>
    </row>
    <row r="14" spans="1:3" s="232" customFormat="1" ht="12" customHeight="1" x14ac:dyDescent="0.2">
      <c r="A14" s="305" t="s">
        <v>90</v>
      </c>
      <c r="B14" s="8" t="s">
        <v>337</v>
      </c>
      <c r="C14" s="182"/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0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/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0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0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3545</v>
      </c>
    </row>
    <row r="47" spans="1:3" ht="12" customHeight="1" x14ac:dyDescent="0.2">
      <c r="A47" s="305" t="s">
        <v>86</v>
      </c>
      <c r="B47" s="9" t="s">
        <v>42</v>
      </c>
      <c r="C47" s="65">
        <v>2537</v>
      </c>
    </row>
    <row r="48" spans="1:3" ht="12" customHeight="1" x14ac:dyDescent="0.2">
      <c r="A48" s="305" t="s">
        <v>87</v>
      </c>
      <c r="B48" s="8" t="s">
        <v>139</v>
      </c>
      <c r="C48" s="67">
        <v>704</v>
      </c>
    </row>
    <row r="49" spans="1:3" ht="12" customHeight="1" x14ac:dyDescent="0.2">
      <c r="A49" s="305" t="s">
        <v>88</v>
      </c>
      <c r="B49" s="8" t="s">
        <v>114</v>
      </c>
      <c r="C49" s="67">
        <v>304</v>
      </c>
    </row>
    <row r="50" spans="1:3" ht="12" customHeight="1" x14ac:dyDescent="0.2">
      <c r="A50" s="305" t="s">
        <v>89</v>
      </c>
      <c r="B50" s="8" t="s">
        <v>140</v>
      </c>
      <c r="C50" s="67"/>
    </row>
    <row r="51" spans="1:3" ht="12" customHeight="1" thickBot="1" x14ac:dyDescent="0.25">
      <c r="A51" s="305" t="s">
        <v>115</v>
      </c>
      <c r="B51" s="8" t="s">
        <v>141</v>
      </c>
      <c r="C51" s="67"/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3545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>
        <v>1</v>
      </c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BBA77-3780-42CF-B6F8-DFD7001386EA}">
  <sheetPr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538</v>
      </c>
    </row>
    <row r="2" spans="1:3" s="309" customFormat="1" ht="25.5" customHeight="1" x14ac:dyDescent="0.2">
      <c r="A2" s="262" t="s">
        <v>154</v>
      </c>
      <c r="B2" s="219" t="s">
        <v>499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/>
    </row>
    <row r="14" spans="1:3" s="232" customFormat="1" ht="12" customHeight="1" x14ac:dyDescent="0.2">
      <c r="A14" s="305" t="s">
        <v>90</v>
      </c>
      <c r="B14" s="8" t="s">
        <v>337</v>
      </c>
      <c r="C14" s="182"/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0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/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0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0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6171</v>
      </c>
    </row>
    <row r="47" spans="1:3" ht="12" customHeight="1" x14ac:dyDescent="0.2">
      <c r="A47" s="305" t="s">
        <v>86</v>
      </c>
      <c r="B47" s="9" t="s">
        <v>42</v>
      </c>
      <c r="C47" s="65">
        <v>3773</v>
      </c>
    </row>
    <row r="48" spans="1:3" ht="12" customHeight="1" x14ac:dyDescent="0.2">
      <c r="A48" s="305" t="s">
        <v>87</v>
      </c>
      <c r="B48" s="8" t="s">
        <v>139</v>
      </c>
      <c r="C48" s="67">
        <v>1001</v>
      </c>
    </row>
    <row r="49" spans="1:3" ht="12" customHeight="1" x14ac:dyDescent="0.2">
      <c r="A49" s="305" t="s">
        <v>88</v>
      </c>
      <c r="B49" s="8" t="s">
        <v>114</v>
      </c>
      <c r="C49" s="67">
        <v>1397</v>
      </c>
    </row>
    <row r="50" spans="1:3" ht="12" customHeight="1" x14ac:dyDescent="0.2">
      <c r="A50" s="305" t="s">
        <v>89</v>
      </c>
      <c r="B50" s="8" t="s">
        <v>140</v>
      </c>
      <c r="C50" s="67"/>
    </row>
    <row r="51" spans="1:3" ht="12" customHeight="1" thickBot="1" x14ac:dyDescent="0.25">
      <c r="A51" s="305" t="s">
        <v>115</v>
      </c>
      <c r="B51" s="8" t="s">
        <v>141</v>
      </c>
      <c r="C51" s="67"/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6171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>
        <v>2</v>
      </c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8346-11ED-4B8C-99D8-D39E1135A0AA}">
  <sheetPr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539</v>
      </c>
    </row>
    <row r="2" spans="1:3" s="309" customFormat="1" ht="25.5" customHeight="1" x14ac:dyDescent="0.2">
      <c r="A2" s="262" t="s">
        <v>154</v>
      </c>
      <c r="B2" s="219" t="s">
        <v>532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4100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>
        <v>3228</v>
      </c>
    </row>
    <row r="14" spans="1:3" s="232" customFormat="1" ht="12" customHeight="1" x14ac:dyDescent="0.2">
      <c r="A14" s="305" t="s">
        <v>90</v>
      </c>
      <c r="B14" s="8" t="s">
        <v>337</v>
      </c>
      <c r="C14" s="182">
        <v>872</v>
      </c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0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/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4100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4100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8555</v>
      </c>
    </row>
    <row r="47" spans="1:3" ht="12" customHeight="1" x14ac:dyDescent="0.2">
      <c r="A47" s="305" t="s">
        <v>86</v>
      </c>
      <c r="B47" s="9" t="s">
        <v>42</v>
      </c>
      <c r="C47" s="65"/>
    </row>
    <row r="48" spans="1:3" ht="12" customHeight="1" x14ac:dyDescent="0.2">
      <c r="A48" s="305" t="s">
        <v>87</v>
      </c>
      <c r="B48" s="8" t="s">
        <v>139</v>
      </c>
      <c r="C48" s="67"/>
    </row>
    <row r="49" spans="1:3" ht="12" customHeight="1" x14ac:dyDescent="0.2">
      <c r="A49" s="305" t="s">
        <v>88</v>
      </c>
      <c r="B49" s="8" t="s">
        <v>114</v>
      </c>
      <c r="C49" s="67">
        <v>8555</v>
      </c>
    </row>
    <row r="50" spans="1:3" ht="12" customHeight="1" x14ac:dyDescent="0.2">
      <c r="A50" s="305" t="s">
        <v>89</v>
      </c>
      <c r="B50" s="8" t="s">
        <v>140</v>
      </c>
      <c r="C50" s="67"/>
    </row>
    <row r="51" spans="1:3" ht="12" customHeight="1" thickBot="1" x14ac:dyDescent="0.25">
      <c r="A51" s="305" t="s">
        <v>115</v>
      </c>
      <c r="B51" s="8" t="s">
        <v>141</v>
      </c>
      <c r="C51" s="67"/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8555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/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886CB-9630-4B2E-A59B-854B8DCDA691}">
  <sheetPr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540</v>
      </c>
    </row>
    <row r="2" spans="1:3" s="309" customFormat="1" ht="25.5" customHeight="1" x14ac:dyDescent="0.2">
      <c r="A2" s="262" t="s">
        <v>154</v>
      </c>
      <c r="B2" s="219" t="s">
        <v>529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/>
    </row>
    <row r="14" spans="1:3" s="232" customFormat="1" ht="12" customHeight="1" x14ac:dyDescent="0.2">
      <c r="A14" s="305" t="s">
        <v>90</v>
      </c>
      <c r="B14" s="8" t="s">
        <v>337</v>
      </c>
      <c r="C14" s="182"/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0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/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0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0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3359</v>
      </c>
    </row>
    <row r="47" spans="1:3" ht="12" customHeight="1" x14ac:dyDescent="0.2">
      <c r="A47" s="305" t="s">
        <v>86</v>
      </c>
      <c r="B47" s="9" t="s">
        <v>42</v>
      </c>
      <c r="C47" s="65"/>
    </row>
    <row r="48" spans="1:3" ht="12" customHeight="1" x14ac:dyDescent="0.2">
      <c r="A48" s="305" t="s">
        <v>87</v>
      </c>
      <c r="B48" s="8" t="s">
        <v>139</v>
      </c>
      <c r="C48" s="67"/>
    </row>
    <row r="49" spans="1:3" ht="12" customHeight="1" x14ac:dyDescent="0.2">
      <c r="A49" s="305" t="s">
        <v>88</v>
      </c>
      <c r="B49" s="8" t="s">
        <v>114</v>
      </c>
      <c r="C49" s="67">
        <v>2036</v>
      </c>
    </row>
    <row r="50" spans="1:3" ht="12" customHeight="1" x14ac:dyDescent="0.2">
      <c r="A50" s="305" t="s">
        <v>89</v>
      </c>
      <c r="B50" s="8" t="s">
        <v>140</v>
      </c>
      <c r="C50" s="67"/>
    </row>
    <row r="51" spans="1:3" ht="12" customHeight="1" thickBot="1" x14ac:dyDescent="0.25">
      <c r="A51" s="305" t="s">
        <v>115</v>
      </c>
      <c r="B51" s="8" t="s">
        <v>141</v>
      </c>
      <c r="C51" s="67">
        <v>1323</v>
      </c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3359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/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64BD-832B-4B15-B7BB-786C9D1BE9B5}">
  <sheetPr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541</v>
      </c>
    </row>
    <row r="2" spans="1:3" s="309" customFormat="1" ht="25.5" customHeight="1" x14ac:dyDescent="0.2">
      <c r="A2" s="262" t="s">
        <v>154</v>
      </c>
      <c r="B2" s="219" t="s">
        <v>530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/>
    </row>
    <row r="14" spans="1:3" s="232" customFormat="1" ht="12" customHeight="1" x14ac:dyDescent="0.2">
      <c r="A14" s="305" t="s">
        <v>90</v>
      </c>
      <c r="B14" s="8" t="s">
        <v>337</v>
      </c>
      <c r="C14" s="182"/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0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/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0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0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5167</v>
      </c>
    </row>
    <row r="47" spans="1:3" ht="12" customHeight="1" x14ac:dyDescent="0.2">
      <c r="A47" s="305" t="s">
        <v>86</v>
      </c>
      <c r="B47" s="9" t="s">
        <v>42</v>
      </c>
      <c r="C47" s="65">
        <v>3559</v>
      </c>
    </row>
    <row r="48" spans="1:3" ht="12" customHeight="1" x14ac:dyDescent="0.2">
      <c r="A48" s="305" t="s">
        <v>87</v>
      </c>
      <c r="B48" s="8" t="s">
        <v>139</v>
      </c>
      <c r="C48" s="67">
        <v>988</v>
      </c>
    </row>
    <row r="49" spans="1:3" ht="12" customHeight="1" x14ac:dyDescent="0.2">
      <c r="A49" s="305" t="s">
        <v>88</v>
      </c>
      <c r="B49" s="8" t="s">
        <v>114</v>
      </c>
      <c r="C49" s="67">
        <v>620</v>
      </c>
    </row>
    <row r="50" spans="1:3" ht="12" customHeight="1" x14ac:dyDescent="0.2">
      <c r="A50" s="305" t="s">
        <v>89</v>
      </c>
      <c r="B50" s="8" t="s">
        <v>140</v>
      </c>
      <c r="C50" s="67"/>
    </row>
    <row r="51" spans="1:3" ht="12" customHeight="1" thickBot="1" x14ac:dyDescent="0.25">
      <c r="A51" s="305" t="s">
        <v>115</v>
      </c>
      <c r="B51" s="8" t="s">
        <v>141</v>
      </c>
      <c r="C51" s="67"/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5167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>
        <v>2</v>
      </c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CED19-B37F-4EAE-B133-B21B3FFE5D19}">
  <sheetPr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542</v>
      </c>
    </row>
    <row r="2" spans="1:3" s="309" customFormat="1" ht="25.5" customHeight="1" x14ac:dyDescent="0.2">
      <c r="A2" s="262" t="s">
        <v>154</v>
      </c>
      <c r="B2" s="219" t="s">
        <v>533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/>
    </row>
    <row r="14" spans="1:3" s="232" customFormat="1" ht="12" customHeight="1" x14ac:dyDescent="0.2">
      <c r="A14" s="305" t="s">
        <v>90</v>
      </c>
      <c r="B14" s="8" t="s">
        <v>337</v>
      </c>
      <c r="C14" s="182"/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0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/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0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0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17828</v>
      </c>
    </row>
    <row r="47" spans="1:3" ht="12" customHeight="1" x14ac:dyDescent="0.2">
      <c r="A47" s="305" t="s">
        <v>86</v>
      </c>
      <c r="B47" s="9" t="s">
        <v>42</v>
      </c>
      <c r="C47" s="65"/>
    </row>
    <row r="48" spans="1:3" ht="12" customHeight="1" x14ac:dyDescent="0.2">
      <c r="A48" s="305" t="s">
        <v>87</v>
      </c>
      <c r="B48" s="8" t="s">
        <v>139</v>
      </c>
      <c r="C48" s="67"/>
    </row>
    <row r="49" spans="1:3" ht="12" customHeight="1" x14ac:dyDescent="0.2">
      <c r="A49" s="305" t="s">
        <v>88</v>
      </c>
      <c r="B49" s="8" t="s">
        <v>114</v>
      </c>
      <c r="C49" s="67"/>
    </row>
    <row r="50" spans="1:3" ht="12" customHeight="1" x14ac:dyDescent="0.2">
      <c r="A50" s="305" t="s">
        <v>89</v>
      </c>
      <c r="B50" s="8" t="s">
        <v>140</v>
      </c>
      <c r="C50" s="67">
        <v>17828</v>
      </c>
    </row>
    <row r="51" spans="1:3" ht="12" customHeight="1" thickBot="1" x14ac:dyDescent="0.25">
      <c r="A51" s="305" t="s">
        <v>115</v>
      </c>
      <c r="B51" s="8" t="s">
        <v>141</v>
      </c>
      <c r="C51" s="67"/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17828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/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32838-115F-49D6-B930-67B1653FDB3C}">
  <sheetPr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543</v>
      </c>
    </row>
    <row r="2" spans="1:3" s="309" customFormat="1" ht="25.5" customHeight="1" x14ac:dyDescent="0.2">
      <c r="A2" s="262" t="s">
        <v>154</v>
      </c>
      <c r="B2" s="219" t="s">
        <v>528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/>
    </row>
    <row r="14" spans="1:3" s="232" customFormat="1" ht="12" customHeight="1" x14ac:dyDescent="0.2">
      <c r="A14" s="305" t="s">
        <v>90</v>
      </c>
      <c r="B14" s="8" t="s">
        <v>337</v>
      </c>
      <c r="C14" s="182"/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0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/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0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0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7000</v>
      </c>
    </row>
    <row r="47" spans="1:3" ht="12" customHeight="1" x14ac:dyDescent="0.2">
      <c r="A47" s="305" t="s">
        <v>86</v>
      </c>
      <c r="B47" s="9" t="s">
        <v>42</v>
      </c>
      <c r="C47" s="65"/>
    </row>
    <row r="48" spans="1:3" ht="12" customHeight="1" x14ac:dyDescent="0.2">
      <c r="A48" s="305" t="s">
        <v>87</v>
      </c>
      <c r="B48" s="8" t="s">
        <v>139</v>
      </c>
      <c r="C48" s="67"/>
    </row>
    <row r="49" spans="1:3" ht="12" customHeight="1" x14ac:dyDescent="0.2">
      <c r="A49" s="305" t="s">
        <v>88</v>
      </c>
      <c r="B49" s="8" t="s">
        <v>114</v>
      </c>
      <c r="C49" s="67">
        <v>7000</v>
      </c>
    </row>
    <row r="50" spans="1:3" ht="12" customHeight="1" x14ac:dyDescent="0.2">
      <c r="A50" s="305" t="s">
        <v>89</v>
      </c>
      <c r="B50" s="8" t="s">
        <v>140</v>
      </c>
      <c r="C50" s="67"/>
    </row>
    <row r="51" spans="1:3" ht="12" customHeight="1" thickBot="1" x14ac:dyDescent="0.25">
      <c r="A51" s="305" t="s">
        <v>115</v>
      </c>
      <c r="B51" s="8" t="s">
        <v>141</v>
      </c>
      <c r="C51" s="67"/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7000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/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269FA-2C70-4810-B2B4-36A255BCD00B}">
  <sheetPr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544</v>
      </c>
    </row>
    <row r="2" spans="1:3" s="309" customFormat="1" ht="25.5" customHeight="1" x14ac:dyDescent="0.2">
      <c r="A2" s="262" t="s">
        <v>154</v>
      </c>
      <c r="B2" s="219" t="s">
        <v>502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/>
    </row>
    <row r="14" spans="1:3" s="232" customFormat="1" ht="12" customHeight="1" x14ac:dyDescent="0.2">
      <c r="A14" s="305" t="s">
        <v>90</v>
      </c>
      <c r="B14" s="8" t="s">
        <v>337</v>
      </c>
      <c r="C14" s="182"/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0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/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0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0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16401</v>
      </c>
    </row>
    <row r="47" spans="1:3" ht="12" customHeight="1" x14ac:dyDescent="0.2">
      <c r="A47" s="305" t="s">
        <v>86</v>
      </c>
      <c r="B47" s="9" t="s">
        <v>42</v>
      </c>
      <c r="C47" s="65">
        <v>3493</v>
      </c>
    </row>
    <row r="48" spans="1:3" ht="12" customHeight="1" x14ac:dyDescent="0.2">
      <c r="A48" s="305" t="s">
        <v>87</v>
      </c>
      <c r="B48" s="8" t="s">
        <v>139</v>
      </c>
      <c r="C48" s="67">
        <v>969</v>
      </c>
    </row>
    <row r="49" spans="1:3" ht="12" customHeight="1" x14ac:dyDescent="0.2">
      <c r="A49" s="305" t="s">
        <v>88</v>
      </c>
      <c r="B49" s="8" t="s">
        <v>114</v>
      </c>
      <c r="C49" s="67">
        <v>11939</v>
      </c>
    </row>
    <row r="50" spans="1:3" ht="12" customHeight="1" x14ac:dyDescent="0.2">
      <c r="A50" s="305" t="s">
        <v>89</v>
      </c>
      <c r="B50" s="8" t="s">
        <v>140</v>
      </c>
      <c r="C50" s="67"/>
    </row>
    <row r="51" spans="1:3" ht="12" customHeight="1" thickBot="1" x14ac:dyDescent="0.25">
      <c r="A51" s="305" t="s">
        <v>115</v>
      </c>
      <c r="B51" s="8" t="s">
        <v>141</v>
      </c>
      <c r="C51" s="67"/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16401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>
        <v>5</v>
      </c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FEF64-B097-4D78-B1BC-5E2292C513F3}">
  <sheetPr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545</v>
      </c>
    </row>
    <row r="2" spans="1:3" s="309" customFormat="1" ht="25.5" customHeight="1" x14ac:dyDescent="0.2">
      <c r="A2" s="262" t="s">
        <v>154</v>
      </c>
      <c r="B2" s="219" t="s">
        <v>534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/>
    </row>
    <row r="14" spans="1:3" s="232" customFormat="1" ht="12" customHeight="1" x14ac:dyDescent="0.2">
      <c r="A14" s="305" t="s">
        <v>90</v>
      </c>
      <c r="B14" s="8" t="s">
        <v>337</v>
      </c>
      <c r="C14" s="182"/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10857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>
        <v>10857</v>
      </c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10857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10857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12063</v>
      </c>
    </row>
    <row r="47" spans="1:3" ht="12" customHeight="1" x14ac:dyDescent="0.2">
      <c r="A47" s="305" t="s">
        <v>86</v>
      </c>
      <c r="B47" s="9" t="s">
        <v>42</v>
      </c>
      <c r="C47" s="65">
        <v>9499</v>
      </c>
    </row>
    <row r="48" spans="1:3" ht="12" customHeight="1" x14ac:dyDescent="0.2">
      <c r="A48" s="305" t="s">
        <v>87</v>
      </c>
      <c r="B48" s="8" t="s">
        <v>139</v>
      </c>
      <c r="C48" s="67">
        <v>2564</v>
      </c>
    </row>
    <row r="49" spans="1:3" ht="12" customHeight="1" x14ac:dyDescent="0.2">
      <c r="A49" s="305" t="s">
        <v>88</v>
      </c>
      <c r="B49" s="8" t="s">
        <v>114</v>
      </c>
      <c r="C49" s="67"/>
    </row>
    <row r="50" spans="1:3" ht="12" customHeight="1" x14ac:dyDescent="0.2">
      <c r="A50" s="305" t="s">
        <v>89</v>
      </c>
      <c r="B50" s="8" t="s">
        <v>140</v>
      </c>
      <c r="C50" s="67"/>
    </row>
    <row r="51" spans="1:3" ht="12" customHeight="1" thickBot="1" x14ac:dyDescent="0.25">
      <c r="A51" s="305" t="s">
        <v>115</v>
      </c>
      <c r="B51" s="8" t="s">
        <v>141</v>
      </c>
      <c r="C51" s="67"/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12063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>
        <v>10</v>
      </c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8B0A1-BF35-45F9-B110-83BE8DFB37CA}">
  <sheetPr>
    <tabColor rgb="FF92D050"/>
  </sheetPr>
  <dimension ref="A1:C61"/>
  <sheetViews>
    <sheetView tabSelected="1" zoomScale="130" zoomScaleNormal="130" workbookViewId="0">
      <selection activeCell="C1" sqref="C1"/>
    </sheetView>
  </sheetViews>
  <sheetFormatPr defaultRowHeight="12.75" x14ac:dyDescent="0.2"/>
  <cols>
    <col min="1" max="1" width="13.83203125" style="152" customWidth="1"/>
    <col min="2" max="2" width="79.1640625" style="153" customWidth="1"/>
    <col min="3" max="3" width="25" style="153" customWidth="1"/>
    <col min="4" max="16384" width="9.33203125" style="153"/>
  </cols>
  <sheetData>
    <row r="1" spans="1:3" s="133" customFormat="1" ht="21" customHeight="1" thickBot="1" x14ac:dyDescent="0.25">
      <c r="A1" s="132"/>
      <c r="B1" s="134"/>
      <c r="C1" s="362" t="s">
        <v>546</v>
      </c>
    </row>
    <row r="2" spans="1:3" s="309" customFormat="1" ht="25.5" customHeight="1" x14ac:dyDescent="0.2">
      <c r="A2" s="262" t="s">
        <v>154</v>
      </c>
      <c r="B2" s="219" t="s">
        <v>535</v>
      </c>
      <c r="C2" s="230" t="s">
        <v>52</v>
      </c>
    </row>
    <row r="3" spans="1:3" s="309" customFormat="1" ht="24.75" thickBot="1" x14ac:dyDescent="0.25">
      <c r="A3" s="303" t="s">
        <v>153</v>
      </c>
      <c r="B3" s="220" t="s">
        <v>336</v>
      </c>
      <c r="C3" s="231" t="s">
        <v>45</v>
      </c>
    </row>
    <row r="4" spans="1:3" s="310" customFormat="1" ht="15.95" customHeight="1" thickBot="1" x14ac:dyDescent="0.3">
      <c r="A4" s="135"/>
      <c r="B4" s="135"/>
      <c r="C4" s="136" t="s">
        <v>46</v>
      </c>
    </row>
    <row r="5" spans="1:3" ht="13.5" thickBot="1" x14ac:dyDescent="0.25">
      <c r="A5" s="263" t="s">
        <v>155</v>
      </c>
      <c r="B5" s="137" t="s">
        <v>47</v>
      </c>
      <c r="C5" s="138" t="s">
        <v>48</v>
      </c>
    </row>
    <row r="6" spans="1:3" s="311" customFormat="1" ht="12.95" customHeight="1" thickBot="1" x14ac:dyDescent="0.25">
      <c r="A6" s="122" t="s">
        <v>424</v>
      </c>
      <c r="B6" s="123" t="s">
        <v>425</v>
      </c>
      <c r="C6" s="124" t="s">
        <v>426</v>
      </c>
    </row>
    <row r="7" spans="1:3" s="311" customFormat="1" ht="15.95" customHeight="1" thickBot="1" x14ac:dyDescent="0.25">
      <c r="A7" s="139"/>
      <c r="B7" s="140" t="s">
        <v>49</v>
      </c>
      <c r="C7" s="141"/>
    </row>
    <row r="8" spans="1:3" s="232" customFormat="1" ht="12" customHeight="1" thickBot="1" x14ac:dyDescent="0.25">
      <c r="A8" s="122" t="s">
        <v>11</v>
      </c>
      <c r="B8" s="142" t="s">
        <v>444</v>
      </c>
      <c r="C8" s="184">
        <f>SUM(C9:C19)</f>
        <v>2700</v>
      </c>
    </row>
    <row r="9" spans="1:3" s="232" customFormat="1" ht="12" customHeight="1" x14ac:dyDescent="0.2">
      <c r="A9" s="304" t="s">
        <v>86</v>
      </c>
      <c r="B9" s="10" t="s">
        <v>211</v>
      </c>
      <c r="C9" s="221"/>
    </row>
    <row r="10" spans="1:3" s="232" customFormat="1" ht="12" customHeight="1" x14ac:dyDescent="0.2">
      <c r="A10" s="305" t="s">
        <v>87</v>
      </c>
      <c r="B10" s="8" t="s">
        <v>212</v>
      </c>
      <c r="C10" s="182"/>
    </row>
    <row r="11" spans="1:3" s="232" customFormat="1" ht="12" customHeight="1" x14ac:dyDescent="0.2">
      <c r="A11" s="305" t="s">
        <v>88</v>
      </c>
      <c r="B11" s="8" t="s">
        <v>213</v>
      </c>
      <c r="C11" s="182"/>
    </row>
    <row r="12" spans="1:3" s="232" customFormat="1" ht="12" customHeight="1" x14ac:dyDescent="0.2">
      <c r="A12" s="305" t="s">
        <v>89</v>
      </c>
      <c r="B12" s="8" t="s">
        <v>214</v>
      </c>
      <c r="C12" s="182"/>
    </row>
    <row r="13" spans="1:3" s="232" customFormat="1" ht="12" customHeight="1" x14ac:dyDescent="0.2">
      <c r="A13" s="305" t="s">
        <v>115</v>
      </c>
      <c r="B13" s="8" t="s">
        <v>215</v>
      </c>
      <c r="C13" s="182">
        <v>2160</v>
      </c>
    </row>
    <row r="14" spans="1:3" s="232" customFormat="1" ht="12" customHeight="1" x14ac:dyDescent="0.2">
      <c r="A14" s="305" t="s">
        <v>90</v>
      </c>
      <c r="B14" s="8" t="s">
        <v>337</v>
      </c>
      <c r="C14" s="182">
        <v>540</v>
      </c>
    </row>
    <row r="15" spans="1:3" s="232" customFormat="1" ht="12" customHeight="1" x14ac:dyDescent="0.2">
      <c r="A15" s="305" t="s">
        <v>91</v>
      </c>
      <c r="B15" s="7" t="s">
        <v>338</v>
      </c>
      <c r="C15" s="182"/>
    </row>
    <row r="16" spans="1:3" s="232" customFormat="1" ht="12" customHeight="1" x14ac:dyDescent="0.2">
      <c r="A16" s="305" t="s">
        <v>101</v>
      </c>
      <c r="B16" s="8" t="s">
        <v>218</v>
      </c>
      <c r="C16" s="222"/>
    </row>
    <row r="17" spans="1:3" s="312" customFormat="1" ht="12" customHeight="1" x14ac:dyDescent="0.2">
      <c r="A17" s="305" t="s">
        <v>102</v>
      </c>
      <c r="B17" s="8" t="s">
        <v>219</v>
      </c>
      <c r="C17" s="182"/>
    </row>
    <row r="18" spans="1:3" s="312" customFormat="1" ht="12" customHeight="1" x14ac:dyDescent="0.2">
      <c r="A18" s="305" t="s">
        <v>103</v>
      </c>
      <c r="B18" s="8" t="s">
        <v>370</v>
      </c>
      <c r="C18" s="183"/>
    </row>
    <row r="19" spans="1:3" s="312" customFormat="1" ht="12" customHeight="1" thickBot="1" x14ac:dyDescent="0.25">
      <c r="A19" s="305" t="s">
        <v>104</v>
      </c>
      <c r="B19" s="7" t="s">
        <v>220</v>
      </c>
      <c r="C19" s="183"/>
    </row>
    <row r="20" spans="1:3" s="232" customFormat="1" ht="12" customHeight="1" thickBot="1" x14ac:dyDescent="0.25">
      <c r="A20" s="122" t="s">
        <v>12</v>
      </c>
      <c r="B20" s="142" t="s">
        <v>339</v>
      </c>
      <c r="C20" s="184">
        <f>SUM(C21:C23)</f>
        <v>0</v>
      </c>
    </row>
    <row r="21" spans="1:3" s="312" customFormat="1" ht="12" customHeight="1" x14ac:dyDescent="0.2">
      <c r="A21" s="305" t="s">
        <v>92</v>
      </c>
      <c r="B21" s="9" t="s">
        <v>188</v>
      </c>
      <c r="C21" s="182"/>
    </row>
    <row r="22" spans="1:3" s="312" customFormat="1" ht="12" customHeight="1" x14ac:dyDescent="0.2">
      <c r="A22" s="305" t="s">
        <v>93</v>
      </c>
      <c r="B22" s="8" t="s">
        <v>340</v>
      </c>
      <c r="C22" s="182"/>
    </row>
    <row r="23" spans="1:3" s="312" customFormat="1" ht="12" customHeight="1" x14ac:dyDescent="0.2">
      <c r="A23" s="305" t="s">
        <v>94</v>
      </c>
      <c r="B23" s="8" t="s">
        <v>341</v>
      </c>
      <c r="C23" s="182"/>
    </row>
    <row r="24" spans="1:3" s="312" customFormat="1" ht="12" customHeight="1" thickBot="1" x14ac:dyDescent="0.25">
      <c r="A24" s="305" t="s">
        <v>95</v>
      </c>
      <c r="B24" s="8" t="s">
        <v>445</v>
      </c>
      <c r="C24" s="182"/>
    </row>
    <row r="25" spans="1:3" s="312" customFormat="1" ht="12" customHeight="1" thickBot="1" x14ac:dyDescent="0.25">
      <c r="A25" s="125" t="s">
        <v>13</v>
      </c>
      <c r="B25" s="105" t="s">
        <v>130</v>
      </c>
      <c r="C25" s="209"/>
    </row>
    <row r="26" spans="1:3" s="312" customFormat="1" ht="12" customHeight="1" thickBot="1" x14ac:dyDescent="0.25">
      <c r="A26" s="125" t="s">
        <v>14</v>
      </c>
      <c r="B26" s="105" t="s">
        <v>446</v>
      </c>
      <c r="C26" s="184">
        <f>+C27+C28+C29</f>
        <v>0</v>
      </c>
    </row>
    <row r="27" spans="1:3" s="312" customFormat="1" ht="12" customHeight="1" x14ac:dyDescent="0.2">
      <c r="A27" s="306" t="s">
        <v>198</v>
      </c>
      <c r="B27" s="307" t="s">
        <v>193</v>
      </c>
      <c r="C27" s="65"/>
    </row>
    <row r="28" spans="1:3" s="312" customFormat="1" ht="12" customHeight="1" x14ac:dyDescent="0.2">
      <c r="A28" s="306" t="s">
        <v>201</v>
      </c>
      <c r="B28" s="307" t="s">
        <v>340</v>
      </c>
      <c r="C28" s="182"/>
    </row>
    <row r="29" spans="1:3" s="312" customFormat="1" ht="12" customHeight="1" x14ac:dyDescent="0.2">
      <c r="A29" s="306" t="s">
        <v>202</v>
      </c>
      <c r="B29" s="308" t="s">
        <v>343</v>
      </c>
      <c r="C29" s="182"/>
    </row>
    <row r="30" spans="1:3" s="312" customFormat="1" ht="12" customHeight="1" thickBot="1" x14ac:dyDescent="0.25">
      <c r="A30" s="305" t="s">
        <v>203</v>
      </c>
      <c r="B30" s="110" t="s">
        <v>447</v>
      </c>
      <c r="C30" s="68"/>
    </row>
    <row r="31" spans="1:3" s="312" customFormat="1" ht="12" customHeight="1" thickBot="1" x14ac:dyDescent="0.25">
      <c r="A31" s="125" t="s">
        <v>15</v>
      </c>
      <c r="B31" s="105" t="s">
        <v>344</v>
      </c>
      <c r="C31" s="184">
        <f>+C32+C33+C34</f>
        <v>0</v>
      </c>
    </row>
    <row r="32" spans="1:3" s="312" customFormat="1" ht="12" customHeight="1" x14ac:dyDescent="0.2">
      <c r="A32" s="306" t="s">
        <v>79</v>
      </c>
      <c r="B32" s="307" t="s">
        <v>225</v>
      </c>
      <c r="C32" s="65"/>
    </row>
    <row r="33" spans="1:3" s="312" customFormat="1" ht="12" customHeight="1" x14ac:dyDescent="0.2">
      <c r="A33" s="306" t="s">
        <v>80</v>
      </c>
      <c r="B33" s="308" t="s">
        <v>226</v>
      </c>
      <c r="C33" s="185"/>
    </row>
    <row r="34" spans="1:3" s="312" customFormat="1" ht="12" customHeight="1" thickBot="1" x14ac:dyDescent="0.25">
      <c r="A34" s="305" t="s">
        <v>81</v>
      </c>
      <c r="B34" s="110" t="s">
        <v>227</v>
      </c>
      <c r="C34" s="68"/>
    </row>
    <row r="35" spans="1:3" s="232" customFormat="1" ht="12" customHeight="1" thickBot="1" x14ac:dyDescent="0.25">
      <c r="A35" s="125" t="s">
        <v>16</v>
      </c>
      <c r="B35" s="105" t="s">
        <v>313</v>
      </c>
      <c r="C35" s="209"/>
    </row>
    <row r="36" spans="1:3" s="232" customFormat="1" ht="12" customHeight="1" thickBot="1" x14ac:dyDescent="0.25">
      <c r="A36" s="125" t="s">
        <v>17</v>
      </c>
      <c r="B36" s="105" t="s">
        <v>345</v>
      </c>
      <c r="C36" s="223"/>
    </row>
    <row r="37" spans="1:3" s="232" customFormat="1" ht="12" customHeight="1" thickBot="1" x14ac:dyDescent="0.25">
      <c r="A37" s="122" t="s">
        <v>18</v>
      </c>
      <c r="B37" s="105" t="s">
        <v>346</v>
      </c>
      <c r="C37" s="224">
        <f>+C8+C20+C25+C26+C31+C35+C36</f>
        <v>2700</v>
      </c>
    </row>
    <row r="38" spans="1:3" s="232" customFormat="1" ht="12" customHeight="1" thickBot="1" x14ac:dyDescent="0.25">
      <c r="A38" s="143" t="s">
        <v>19</v>
      </c>
      <c r="B38" s="105" t="s">
        <v>347</v>
      </c>
      <c r="C38" s="224">
        <f>+C39+C40+C41</f>
        <v>0</v>
      </c>
    </row>
    <row r="39" spans="1:3" s="232" customFormat="1" ht="12" customHeight="1" x14ac:dyDescent="0.2">
      <c r="A39" s="306" t="s">
        <v>348</v>
      </c>
      <c r="B39" s="307" t="s">
        <v>170</v>
      </c>
      <c r="C39" s="65"/>
    </row>
    <row r="40" spans="1:3" s="232" customFormat="1" ht="12" customHeight="1" x14ac:dyDescent="0.2">
      <c r="A40" s="306" t="s">
        <v>349</v>
      </c>
      <c r="B40" s="308" t="s">
        <v>2</v>
      </c>
      <c r="C40" s="185"/>
    </row>
    <row r="41" spans="1:3" s="312" customFormat="1" ht="12" customHeight="1" thickBot="1" x14ac:dyDescent="0.25">
      <c r="A41" s="305" t="s">
        <v>350</v>
      </c>
      <c r="B41" s="110" t="s">
        <v>351</v>
      </c>
      <c r="C41" s="68"/>
    </row>
    <row r="42" spans="1:3" s="312" customFormat="1" ht="15" customHeight="1" thickBot="1" x14ac:dyDescent="0.25">
      <c r="A42" s="143" t="s">
        <v>20</v>
      </c>
      <c r="B42" s="144" t="s">
        <v>352</v>
      </c>
      <c r="C42" s="227">
        <f>+C37+C38</f>
        <v>2700</v>
      </c>
    </row>
    <row r="43" spans="1:3" s="312" customFormat="1" ht="15" customHeight="1" x14ac:dyDescent="0.2">
      <c r="A43" s="145"/>
      <c r="B43" s="146"/>
      <c r="C43" s="225"/>
    </row>
    <row r="44" spans="1:3" ht="13.5" thickBot="1" x14ac:dyDescent="0.25">
      <c r="A44" s="147"/>
      <c r="B44" s="148"/>
      <c r="C44" s="226"/>
    </row>
    <row r="45" spans="1:3" s="311" customFormat="1" ht="16.5" customHeight="1" thickBot="1" x14ac:dyDescent="0.25">
      <c r="A45" s="149"/>
      <c r="B45" s="150" t="s">
        <v>50</v>
      </c>
      <c r="C45" s="227"/>
    </row>
    <row r="46" spans="1:3" s="313" customFormat="1" ht="12" customHeight="1" thickBot="1" x14ac:dyDescent="0.25">
      <c r="A46" s="125" t="s">
        <v>11</v>
      </c>
      <c r="B46" s="105" t="s">
        <v>353</v>
      </c>
      <c r="C46" s="184">
        <f>SUM(C47:C51)</f>
        <v>17747</v>
      </c>
    </row>
    <row r="47" spans="1:3" ht="12" customHeight="1" x14ac:dyDescent="0.2">
      <c r="A47" s="305" t="s">
        <v>86</v>
      </c>
      <c r="B47" s="9" t="s">
        <v>42</v>
      </c>
      <c r="C47" s="65"/>
    </row>
    <row r="48" spans="1:3" ht="12" customHeight="1" x14ac:dyDescent="0.2">
      <c r="A48" s="305" t="s">
        <v>87</v>
      </c>
      <c r="B48" s="8" t="s">
        <v>139</v>
      </c>
      <c r="C48" s="67"/>
    </row>
    <row r="49" spans="1:3" ht="12" customHeight="1" x14ac:dyDescent="0.2">
      <c r="A49" s="305" t="s">
        <v>88</v>
      </c>
      <c r="B49" s="8" t="s">
        <v>114</v>
      </c>
      <c r="C49" s="67">
        <v>17747</v>
      </c>
    </row>
    <row r="50" spans="1:3" ht="12" customHeight="1" x14ac:dyDescent="0.2">
      <c r="A50" s="305" t="s">
        <v>89</v>
      </c>
      <c r="B50" s="8" t="s">
        <v>140</v>
      </c>
      <c r="C50" s="67"/>
    </row>
    <row r="51" spans="1:3" ht="12" customHeight="1" thickBot="1" x14ac:dyDescent="0.25">
      <c r="A51" s="305" t="s">
        <v>115</v>
      </c>
      <c r="B51" s="8" t="s">
        <v>141</v>
      </c>
      <c r="C51" s="67"/>
    </row>
    <row r="52" spans="1:3" ht="12" customHeight="1" thickBot="1" x14ac:dyDescent="0.25">
      <c r="A52" s="125" t="s">
        <v>12</v>
      </c>
      <c r="B52" s="105" t="s">
        <v>354</v>
      </c>
      <c r="C52" s="184">
        <f>SUM(C53:C55)</f>
        <v>0</v>
      </c>
    </row>
    <row r="53" spans="1:3" s="313" customFormat="1" ht="12" customHeight="1" x14ac:dyDescent="0.2">
      <c r="A53" s="305" t="s">
        <v>92</v>
      </c>
      <c r="B53" s="9" t="s">
        <v>160</v>
      </c>
      <c r="C53" s="65"/>
    </row>
    <row r="54" spans="1:3" ht="12" customHeight="1" x14ac:dyDescent="0.2">
      <c r="A54" s="305" t="s">
        <v>93</v>
      </c>
      <c r="B54" s="8" t="s">
        <v>143</v>
      </c>
      <c r="C54" s="67"/>
    </row>
    <row r="55" spans="1:3" ht="12" customHeight="1" x14ac:dyDescent="0.2">
      <c r="A55" s="305" t="s">
        <v>94</v>
      </c>
      <c r="B55" s="8" t="s">
        <v>51</v>
      </c>
      <c r="C55" s="67"/>
    </row>
    <row r="56" spans="1:3" ht="12" customHeight="1" thickBot="1" x14ac:dyDescent="0.25">
      <c r="A56" s="305" t="s">
        <v>95</v>
      </c>
      <c r="B56" s="8" t="s">
        <v>448</v>
      </c>
      <c r="C56" s="67"/>
    </row>
    <row r="57" spans="1:3" ht="12" customHeight="1" thickBot="1" x14ac:dyDescent="0.25">
      <c r="A57" s="125" t="s">
        <v>13</v>
      </c>
      <c r="B57" s="105" t="s">
        <v>6</v>
      </c>
      <c r="C57" s="209"/>
    </row>
    <row r="58" spans="1:3" ht="15" customHeight="1" thickBot="1" x14ac:dyDescent="0.25">
      <c r="A58" s="125" t="s">
        <v>14</v>
      </c>
      <c r="B58" s="151" t="s">
        <v>452</v>
      </c>
      <c r="C58" s="228">
        <f>+C46+C52+C57</f>
        <v>17747</v>
      </c>
    </row>
    <row r="59" spans="1:3" ht="13.5" thickBot="1" x14ac:dyDescent="0.25">
      <c r="C59" s="229"/>
    </row>
    <row r="60" spans="1:3" ht="15" customHeight="1" thickBot="1" x14ac:dyDescent="0.25">
      <c r="A60" s="154" t="s">
        <v>443</v>
      </c>
      <c r="B60" s="155"/>
      <c r="C60" s="103"/>
    </row>
    <row r="61" spans="1:3" ht="14.25" customHeight="1" thickBot="1" x14ac:dyDescent="0.25">
      <c r="A61" s="154" t="s">
        <v>156</v>
      </c>
      <c r="B61" s="155"/>
      <c r="C61" s="103"/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12C54-B57B-4D12-B138-E92078A01A1D}">
  <sheetPr>
    <tabColor rgb="FF92D050"/>
  </sheetPr>
  <dimension ref="A1:E63"/>
  <sheetViews>
    <sheetView topLeftCell="A31" zoomScale="130" zoomScaleNormal="130" workbookViewId="0">
      <selection activeCell="F65" sqref="F65"/>
    </sheetView>
  </sheetViews>
  <sheetFormatPr defaultRowHeight="12.75" x14ac:dyDescent="0.2"/>
  <cols>
    <col min="1" max="1" width="13" style="152" customWidth="1"/>
    <col min="2" max="2" width="59" style="153" customWidth="1"/>
    <col min="3" max="5" width="15.83203125" style="153" customWidth="1"/>
    <col min="6" max="16384" width="9.33203125" style="153"/>
  </cols>
  <sheetData>
    <row r="1" spans="1:5" s="133" customFormat="1" ht="21" customHeight="1" thickBot="1" x14ac:dyDescent="0.25">
      <c r="A1" s="132"/>
      <c r="B1" s="134"/>
      <c r="C1" s="2"/>
      <c r="D1" s="2"/>
      <c r="E1" s="437" t="s">
        <v>615</v>
      </c>
    </row>
    <row r="2" spans="1:5" s="309" customFormat="1" ht="24.75" thickBot="1" x14ac:dyDescent="0.25">
      <c r="A2" s="438" t="s">
        <v>613</v>
      </c>
      <c r="B2" s="484" t="s">
        <v>614</v>
      </c>
      <c r="C2" s="485"/>
      <c r="D2" s="486"/>
      <c r="E2" s="439" t="s">
        <v>52</v>
      </c>
    </row>
    <row r="3" spans="1:5" s="309" customFormat="1" ht="24.75" thickBot="1" x14ac:dyDescent="0.25">
      <c r="A3" s="438" t="s">
        <v>153</v>
      </c>
      <c r="B3" s="484" t="s">
        <v>336</v>
      </c>
      <c r="C3" s="485"/>
      <c r="D3" s="486"/>
      <c r="E3" s="439" t="s">
        <v>45</v>
      </c>
    </row>
    <row r="4" spans="1:5" s="310" customFormat="1" ht="15.95" customHeight="1" thickBot="1" x14ac:dyDescent="0.3">
      <c r="A4" s="135"/>
      <c r="B4" s="135"/>
      <c r="C4" s="136"/>
      <c r="D4" s="72"/>
      <c r="E4" s="136" t="s">
        <v>46</v>
      </c>
    </row>
    <row r="5" spans="1:5" ht="36.75" thickBot="1" x14ac:dyDescent="0.25">
      <c r="A5" s="263" t="s">
        <v>155</v>
      </c>
      <c r="B5" s="137" t="s">
        <v>606</v>
      </c>
      <c r="C5" s="24" t="s">
        <v>548</v>
      </c>
      <c r="D5" s="24" t="s">
        <v>564</v>
      </c>
      <c r="E5" s="38" t="s">
        <v>550</v>
      </c>
    </row>
    <row r="6" spans="1:5" s="311" customFormat="1" ht="12.95" customHeight="1" thickBot="1" x14ac:dyDescent="0.25">
      <c r="A6" s="122" t="s">
        <v>424</v>
      </c>
      <c r="B6" s="123" t="s">
        <v>425</v>
      </c>
      <c r="C6" s="123" t="s">
        <v>426</v>
      </c>
      <c r="D6" s="432" t="s">
        <v>428</v>
      </c>
      <c r="E6" s="382" t="s">
        <v>551</v>
      </c>
    </row>
    <row r="7" spans="1:5" s="311" customFormat="1" ht="15.95" customHeight="1" thickBot="1" x14ac:dyDescent="0.25">
      <c r="A7" s="478" t="s">
        <v>49</v>
      </c>
      <c r="B7" s="479"/>
      <c r="C7" s="479"/>
      <c r="D7" s="479"/>
      <c r="E7" s="480"/>
    </row>
    <row r="8" spans="1:5" s="232" customFormat="1" ht="12" customHeight="1" thickBot="1" x14ac:dyDescent="0.25">
      <c r="A8" s="122" t="s">
        <v>11</v>
      </c>
      <c r="B8" s="142" t="s">
        <v>444</v>
      </c>
      <c r="C8" s="180">
        <f>SUM(C9:C19)</f>
        <v>0</v>
      </c>
      <c r="D8" s="180">
        <f>SUM(D9:D19)</f>
        <v>18</v>
      </c>
      <c r="E8" s="224">
        <f>SUM(E9:E19)</f>
        <v>18</v>
      </c>
    </row>
    <row r="9" spans="1:5" s="232" customFormat="1" ht="12" customHeight="1" x14ac:dyDescent="0.2">
      <c r="A9" s="304" t="s">
        <v>86</v>
      </c>
      <c r="B9" s="10" t="s">
        <v>211</v>
      </c>
      <c r="C9" s="414"/>
      <c r="D9" s="414"/>
      <c r="E9" s="440">
        <f>C9+D9</f>
        <v>0</v>
      </c>
    </row>
    <row r="10" spans="1:5" s="232" customFormat="1" ht="12" customHeight="1" x14ac:dyDescent="0.2">
      <c r="A10" s="305" t="s">
        <v>87</v>
      </c>
      <c r="B10" s="8" t="s">
        <v>212</v>
      </c>
      <c r="C10" s="177"/>
      <c r="D10" s="177"/>
      <c r="E10" s="416">
        <f t="shared" ref="E10:E18" si="0">C10+D10</f>
        <v>0</v>
      </c>
    </row>
    <row r="11" spans="1:5" s="232" customFormat="1" ht="12" customHeight="1" x14ac:dyDescent="0.2">
      <c r="A11" s="305" t="s">
        <v>88</v>
      </c>
      <c r="B11" s="8" t="s">
        <v>213</v>
      </c>
      <c r="C11" s="177"/>
      <c r="D11" s="177"/>
      <c r="E11" s="416">
        <f t="shared" si="0"/>
        <v>0</v>
      </c>
    </row>
    <row r="12" spans="1:5" s="232" customFormat="1" ht="12" customHeight="1" x14ac:dyDescent="0.2">
      <c r="A12" s="305" t="s">
        <v>89</v>
      </c>
      <c r="B12" s="8" t="s">
        <v>214</v>
      </c>
      <c r="C12" s="177"/>
      <c r="D12" s="177"/>
      <c r="E12" s="416">
        <f t="shared" si="0"/>
        <v>0</v>
      </c>
    </row>
    <row r="13" spans="1:5" s="232" customFormat="1" ht="12" customHeight="1" x14ac:dyDescent="0.2">
      <c r="A13" s="305" t="s">
        <v>115</v>
      </c>
      <c r="B13" s="8" t="s">
        <v>215</v>
      </c>
      <c r="C13" s="177"/>
      <c r="D13" s="177"/>
      <c r="E13" s="416">
        <f t="shared" si="0"/>
        <v>0</v>
      </c>
    </row>
    <row r="14" spans="1:5" s="232" customFormat="1" ht="12" customHeight="1" x14ac:dyDescent="0.2">
      <c r="A14" s="305" t="s">
        <v>90</v>
      </c>
      <c r="B14" s="8" t="s">
        <v>337</v>
      </c>
      <c r="C14" s="177"/>
      <c r="D14" s="177"/>
      <c r="E14" s="416">
        <f t="shared" si="0"/>
        <v>0</v>
      </c>
    </row>
    <row r="15" spans="1:5" s="232" customFormat="1" ht="12" customHeight="1" x14ac:dyDescent="0.2">
      <c r="A15" s="305" t="s">
        <v>91</v>
      </c>
      <c r="B15" s="7" t="s">
        <v>338</v>
      </c>
      <c r="C15" s="177"/>
      <c r="D15" s="177"/>
      <c r="E15" s="416">
        <f t="shared" si="0"/>
        <v>0</v>
      </c>
    </row>
    <row r="16" spans="1:5" s="232" customFormat="1" ht="12" customHeight="1" x14ac:dyDescent="0.2">
      <c r="A16" s="305" t="s">
        <v>101</v>
      </c>
      <c r="B16" s="8" t="s">
        <v>218</v>
      </c>
      <c r="C16" s="417"/>
      <c r="D16" s="417"/>
      <c r="E16" s="418">
        <f t="shared" si="0"/>
        <v>0</v>
      </c>
    </row>
    <row r="17" spans="1:5" s="312" customFormat="1" ht="12" customHeight="1" x14ac:dyDescent="0.2">
      <c r="A17" s="305" t="s">
        <v>102</v>
      </c>
      <c r="B17" s="8" t="s">
        <v>219</v>
      </c>
      <c r="C17" s="177"/>
      <c r="D17" s="177"/>
      <c r="E17" s="416">
        <f t="shared" si="0"/>
        <v>0</v>
      </c>
    </row>
    <row r="18" spans="1:5" s="312" customFormat="1" ht="12" customHeight="1" x14ac:dyDescent="0.2">
      <c r="A18" s="305" t="s">
        <v>103</v>
      </c>
      <c r="B18" s="8" t="s">
        <v>370</v>
      </c>
      <c r="C18" s="179"/>
      <c r="D18" s="179"/>
      <c r="E18" s="441">
        <f t="shared" si="0"/>
        <v>0</v>
      </c>
    </row>
    <row r="19" spans="1:5" s="312" customFormat="1" ht="12" customHeight="1" thickBot="1" x14ac:dyDescent="0.25">
      <c r="A19" s="305" t="s">
        <v>104</v>
      </c>
      <c r="B19" s="7" t="s">
        <v>220</v>
      </c>
      <c r="C19" s="179"/>
      <c r="D19" s="179">
        <v>18</v>
      </c>
      <c r="E19" s="441">
        <f>C19+D19</f>
        <v>18</v>
      </c>
    </row>
    <row r="20" spans="1:5" s="232" customFormat="1" ht="12" customHeight="1" thickBot="1" x14ac:dyDescent="0.25">
      <c r="A20" s="122" t="s">
        <v>12</v>
      </c>
      <c r="B20" s="142" t="s">
        <v>339</v>
      </c>
      <c r="C20" s="180">
        <f>SUM(C21:C23)</f>
        <v>0</v>
      </c>
      <c r="D20" s="180">
        <f>SUM(D21:D23)</f>
        <v>102</v>
      </c>
      <c r="E20" s="224">
        <f>SUM(E21:E23)</f>
        <v>102</v>
      </c>
    </row>
    <row r="21" spans="1:5" s="312" customFormat="1" ht="12" customHeight="1" x14ac:dyDescent="0.2">
      <c r="A21" s="305" t="s">
        <v>92</v>
      </c>
      <c r="B21" s="9" t="s">
        <v>188</v>
      </c>
      <c r="C21" s="177"/>
      <c r="D21" s="177"/>
      <c r="E21" s="416">
        <f>C21+D21</f>
        <v>0</v>
      </c>
    </row>
    <row r="22" spans="1:5" s="312" customFormat="1" ht="12" customHeight="1" x14ac:dyDescent="0.2">
      <c r="A22" s="305" t="s">
        <v>93</v>
      </c>
      <c r="B22" s="8" t="s">
        <v>340</v>
      </c>
      <c r="C22" s="177"/>
      <c r="D22" s="177"/>
      <c r="E22" s="416">
        <f>C22+D22</f>
        <v>0</v>
      </c>
    </row>
    <row r="23" spans="1:5" s="312" customFormat="1" ht="12" customHeight="1" x14ac:dyDescent="0.2">
      <c r="A23" s="305" t="s">
        <v>94</v>
      </c>
      <c r="B23" s="8" t="s">
        <v>341</v>
      </c>
      <c r="C23" s="177"/>
      <c r="D23" s="177">
        <v>102</v>
      </c>
      <c r="E23" s="416">
        <f>C23+D23</f>
        <v>102</v>
      </c>
    </row>
    <row r="24" spans="1:5" s="312" customFormat="1" ht="12" customHeight="1" thickBot="1" x14ac:dyDescent="0.25">
      <c r="A24" s="305" t="s">
        <v>95</v>
      </c>
      <c r="B24" s="8" t="s">
        <v>445</v>
      </c>
      <c r="C24" s="177"/>
      <c r="D24" s="177"/>
      <c r="E24" s="416">
        <f>C24+D24</f>
        <v>0</v>
      </c>
    </row>
    <row r="25" spans="1:5" s="312" customFormat="1" ht="12" customHeight="1" thickBot="1" x14ac:dyDescent="0.25">
      <c r="A25" s="125" t="s">
        <v>13</v>
      </c>
      <c r="B25" s="105" t="s">
        <v>130</v>
      </c>
      <c r="C25" s="442">
        <v>50</v>
      </c>
      <c r="D25" s="442">
        <v>-20</v>
      </c>
      <c r="E25" s="224">
        <v>30</v>
      </c>
    </row>
    <row r="26" spans="1:5" s="312" customFormat="1" ht="12" customHeight="1" thickBot="1" x14ac:dyDescent="0.25">
      <c r="A26" s="125" t="s">
        <v>14</v>
      </c>
      <c r="B26" s="105" t="s">
        <v>446</v>
      </c>
      <c r="C26" s="180">
        <f>+C27+C28+C29</f>
        <v>0</v>
      </c>
      <c r="D26" s="180">
        <f>+D27+D28+D29</f>
        <v>0</v>
      </c>
      <c r="E26" s="224">
        <f>+E27+E28+E29</f>
        <v>0</v>
      </c>
    </row>
    <row r="27" spans="1:5" s="312" customFormat="1" ht="12" customHeight="1" x14ac:dyDescent="0.2">
      <c r="A27" s="306" t="s">
        <v>198</v>
      </c>
      <c r="B27" s="307" t="s">
        <v>193</v>
      </c>
      <c r="C27" s="419"/>
      <c r="D27" s="419"/>
      <c r="E27" s="420">
        <f>C27+D27</f>
        <v>0</v>
      </c>
    </row>
    <row r="28" spans="1:5" s="312" customFormat="1" ht="12" customHeight="1" x14ac:dyDescent="0.2">
      <c r="A28" s="306" t="s">
        <v>201</v>
      </c>
      <c r="B28" s="307" t="s">
        <v>340</v>
      </c>
      <c r="C28" s="177"/>
      <c r="D28" s="177"/>
      <c r="E28" s="416">
        <f>C28+D28</f>
        <v>0</v>
      </c>
    </row>
    <row r="29" spans="1:5" s="312" customFormat="1" ht="12" customHeight="1" x14ac:dyDescent="0.2">
      <c r="A29" s="306" t="s">
        <v>202</v>
      </c>
      <c r="B29" s="308" t="s">
        <v>343</v>
      </c>
      <c r="C29" s="177"/>
      <c r="D29" s="177"/>
      <c r="E29" s="416">
        <f>C29+D29</f>
        <v>0</v>
      </c>
    </row>
    <row r="30" spans="1:5" s="312" customFormat="1" ht="12" customHeight="1" thickBot="1" x14ac:dyDescent="0.25">
      <c r="A30" s="305" t="s">
        <v>203</v>
      </c>
      <c r="B30" s="110" t="s">
        <v>447</v>
      </c>
      <c r="C30" s="443"/>
      <c r="D30" s="443"/>
      <c r="E30" s="444">
        <f>C30+D30</f>
        <v>0</v>
      </c>
    </row>
    <row r="31" spans="1:5" s="312" customFormat="1" ht="12" customHeight="1" thickBot="1" x14ac:dyDescent="0.25">
      <c r="A31" s="125" t="s">
        <v>15</v>
      </c>
      <c r="B31" s="105" t="s">
        <v>344</v>
      </c>
      <c r="C31" s="180">
        <f>+C32+C33+C34</f>
        <v>0</v>
      </c>
      <c r="D31" s="180">
        <f>+D32+D33+D34</f>
        <v>0</v>
      </c>
      <c r="E31" s="224">
        <f>+E32+E33+E34</f>
        <v>0</v>
      </c>
    </row>
    <row r="32" spans="1:5" s="312" customFormat="1" ht="12" customHeight="1" x14ac:dyDescent="0.2">
      <c r="A32" s="306" t="s">
        <v>79</v>
      </c>
      <c r="B32" s="307" t="s">
        <v>225</v>
      </c>
      <c r="C32" s="419"/>
      <c r="D32" s="419"/>
      <c r="E32" s="420">
        <f>C32+D32</f>
        <v>0</v>
      </c>
    </row>
    <row r="33" spans="1:5" s="312" customFormat="1" ht="12" customHeight="1" x14ac:dyDescent="0.2">
      <c r="A33" s="306" t="s">
        <v>80</v>
      </c>
      <c r="B33" s="308" t="s">
        <v>226</v>
      </c>
      <c r="C33" s="181"/>
      <c r="D33" s="181"/>
      <c r="E33" s="407">
        <f>C33+D33</f>
        <v>0</v>
      </c>
    </row>
    <row r="34" spans="1:5" s="312" customFormat="1" ht="12" customHeight="1" thickBot="1" x14ac:dyDescent="0.25">
      <c r="A34" s="305" t="s">
        <v>81</v>
      </c>
      <c r="B34" s="110" t="s">
        <v>227</v>
      </c>
      <c r="C34" s="443"/>
      <c r="D34" s="443"/>
      <c r="E34" s="444">
        <f>C34+D34</f>
        <v>0</v>
      </c>
    </row>
    <row r="35" spans="1:5" s="232" customFormat="1" ht="12" customHeight="1" thickBot="1" x14ac:dyDescent="0.25">
      <c r="A35" s="125" t="s">
        <v>16</v>
      </c>
      <c r="B35" s="105" t="s">
        <v>313</v>
      </c>
      <c r="C35" s="442"/>
      <c r="D35" s="442"/>
      <c r="E35" s="224">
        <f>C35+D35</f>
        <v>0</v>
      </c>
    </row>
    <row r="36" spans="1:5" s="232" customFormat="1" ht="12" customHeight="1" thickBot="1" x14ac:dyDescent="0.25">
      <c r="A36" s="125" t="s">
        <v>17</v>
      </c>
      <c r="B36" s="105" t="s">
        <v>345</v>
      </c>
      <c r="C36" s="442"/>
      <c r="D36" s="442"/>
      <c r="E36" s="224">
        <f>C36+D36</f>
        <v>0</v>
      </c>
    </row>
    <row r="37" spans="1:5" s="232" customFormat="1" ht="12" customHeight="1" thickBot="1" x14ac:dyDescent="0.25">
      <c r="A37" s="122" t="s">
        <v>18</v>
      </c>
      <c r="B37" s="105" t="s">
        <v>346</v>
      </c>
      <c r="C37" s="180">
        <f>+C8+C20+C25+C26+C31+C35+C36</f>
        <v>50</v>
      </c>
      <c r="D37" s="180">
        <f>+D8+D20+D25+D26+D31+D35+D36</f>
        <v>100</v>
      </c>
      <c r="E37" s="224">
        <f>+E8+E20+E25+E26+E31+E35+E36</f>
        <v>150</v>
      </c>
    </row>
    <row r="38" spans="1:5" s="232" customFormat="1" ht="12" customHeight="1" thickBot="1" x14ac:dyDescent="0.25">
      <c r="A38" s="143" t="s">
        <v>19</v>
      </c>
      <c r="B38" s="105" t="s">
        <v>347</v>
      </c>
      <c r="C38" s="180">
        <f>+C39+C40+C41</f>
        <v>41534</v>
      </c>
      <c r="D38" s="180">
        <f>+D39+D40+D41</f>
        <v>4464</v>
      </c>
      <c r="E38" s="224">
        <f>+E39+E40+E41</f>
        <v>45998</v>
      </c>
    </row>
    <row r="39" spans="1:5" s="232" customFormat="1" ht="12" customHeight="1" x14ac:dyDescent="0.2">
      <c r="A39" s="306" t="s">
        <v>348</v>
      </c>
      <c r="B39" s="307" t="s">
        <v>170</v>
      </c>
      <c r="C39" s="419"/>
      <c r="D39" s="419">
        <v>119</v>
      </c>
      <c r="E39" s="420">
        <f>C39+D39</f>
        <v>119</v>
      </c>
    </row>
    <row r="40" spans="1:5" s="232" customFormat="1" ht="12" customHeight="1" x14ac:dyDescent="0.2">
      <c r="A40" s="306" t="s">
        <v>349</v>
      </c>
      <c r="B40" s="308" t="s">
        <v>2</v>
      </c>
      <c r="C40" s="181"/>
      <c r="D40" s="181"/>
      <c r="E40" s="407">
        <f>C40+D40</f>
        <v>0</v>
      </c>
    </row>
    <row r="41" spans="1:5" s="312" customFormat="1" ht="12" customHeight="1" thickBot="1" x14ac:dyDescent="0.25">
      <c r="A41" s="305" t="s">
        <v>350</v>
      </c>
      <c r="B41" s="110" t="s">
        <v>351</v>
      </c>
      <c r="C41" s="443">
        <v>41534</v>
      </c>
      <c r="D41" s="443">
        <v>4345</v>
      </c>
      <c r="E41" s="444">
        <f>C41+D41</f>
        <v>45879</v>
      </c>
    </row>
    <row r="42" spans="1:5" s="312" customFormat="1" ht="15" customHeight="1" thickBot="1" x14ac:dyDescent="0.25">
      <c r="A42" s="143" t="s">
        <v>20</v>
      </c>
      <c r="B42" s="144" t="s">
        <v>352</v>
      </c>
      <c r="C42" s="445">
        <f>+C37+C38</f>
        <v>41584</v>
      </c>
      <c r="D42" s="445">
        <f>+D37+D38</f>
        <v>4564</v>
      </c>
      <c r="E42" s="227">
        <f>+E37+E38</f>
        <v>46148</v>
      </c>
    </row>
    <row r="43" spans="1:5" s="312" customFormat="1" ht="15" customHeight="1" x14ac:dyDescent="0.2">
      <c r="A43" s="145"/>
      <c r="B43" s="146"/>
      <c r="C43" s="225"/>
    </row>
    <row r="44" spans="1:5" ht="13.5" thickBot="1" x14ac:dyDescent="0.25">
      <c r="A44" s="147"/>
      <c r="B44" s="148"/>
      <c r="C44" s="226"/>
    </row>
    <row r="45" spans="1:5" s="311" customFormat="1" ht="16.5" customHeight="1" thickBot="1" x14ac:dyDescent="0.25">
      <c r="A45" s="478" t="s">
        <v>50</v>
      </c>
      <c r="B45" s="479"/>
      <c r="C45" s="479"/>
      <c r="D45" s="479"/>
      <c r="E45" s="480"/>
    </row>
    <row r="46" spans="1:5" s="313" customFormat="1" ht="12" customHeight="1" thickBot="1" x14ac:dyDescent="0.25">
      <c r="A46" s="125" t="s">
        <v>11</v>
      </c>
      <c r="B46" s="105" t="s">
        <v>353</v>
      </c>
      <c r="C46" s="180">
        <f>SUM(C47:C51)</f>
        <v>41584</v>
      </c>
      <c r="D46" s="180">
        <f>SUM(D47:D51)</f>
        <v>4257</v>
      </c>
      <c r="E46" s="224">
        <f>SUM(E47:E51)</f>
        <v>45841</v>
      </c>
    </row>
    <row r="47" spans="1:5" ht="12" customHeight="1" x14ac:dyDescent="0.2">
      <c r="A47" s="305" t="s">
        <v>86</v>
      </c>
      <c r="B47" s="9" t="s">
        <v>42</v>
      </c>
      <c r="C47" s="419">
        <v>23479</v>
      </c>
      <c r="D47" s="419">
        <v>4577</v>
      </c>
      <c r="E47" s="420">
        <f>C47+D47</f>
        <v>28056</v>
      </c>
    </row>
    <row r="48" spans="1:5" ht="12" customHeight="1" x14ac:dyDescent="0.2">
      <c r="A48" s="305" t="s">
        <v>87</v>
      </c>
      <c r="B48" s="8" t="s">
        <v>139</v>
      </c>
      <c r="C48" s="66">
        <v>6185</v>
      </c>
      <c r="D48" s="66">
        <v>629</v>
      </c>
      <c r="E48" s="410">
        <f>C48+D48</f>
        <v>6814</v>
      </c>
    </row>
    <row r="49" spans="1:5" ht="12" customHeight="1" x14ac:dyDescent="0.2">
      <c r="A49" s="305" t="s">
        <v>88</v>
      </c>
      <c r="B49" s="8" t="s">
        <v>114</v>
      </c>
      <c r="C49" s="66">
        <v>11920</v>
      </c>
      <c r="D49" s="66">
        <v>-949</v>
      </c>
      <c r="E49" s="410">
        <f>C49+D49</f>
        <v>10971</v>
      </c>
    </row>
    <row r="50" spans="1:5" ht="12" customHeight="1" x14ac:dyDescent="0.2">
      <c r="A50" s="305" t="s">
        <v>89</v>
      </c>
      <c r="B50" s="8" t="s">
        <v>140</v>
      </c>
      <c r="C50" s="66"/>
      <c r="D50" s="66"/>
      <c r="E50" s="410">
        <f>C50+D50</f>
        <v>0</v>
      </c>
    </row>
    <row r="51" spans="1:5" ht="12" customHeight="1" thickBot="1" x14ac:dyDescent="0.25">
      <c r="A51" s="305" t="s">
        <v>115</v>
      </c>
      <c r="B51" s="8" t="s">
        <v>141</v>
      </c>
      <c r="C51" s="66"/>
      <c r="D51" s="66"/>
      <c r="E51" s="410">
        <f>C51+D51</f>
        <v>0</v>
      </c>
    </row>
    <row r="52" spans="1:5" ht="12" customHeight="1" thickBot="1" x14ac:dyDescent="0.25">
      <c r="A52" s="125" t="s">
        <v>12</v>
      </c>
      <c r="B52" s="105" t="s">
        <v>354</v>
      </c>
      <c r="C52" s="180">
        <f>SUM(C53:C55)</f>
        <v>0</v>
      </c>
      <c r="D52" s="180">
        <f>SUM(D53:D55)</f>
        <v>307</v>
      </c>
      <c r="E52" s="224">
        <f>SUM(E53:E55)</f>
        <v>307</v>
      </c>
    </row>
    <row r="53" spans="1:5" s="313" customFormat="1" ht="12" customHeight="1" x14ac:dyDescent="0.2">
      <c r="A53" s="305" t="s">
        <v>92</v>
      </c>
      <c r="B53" s="9" t="s">
        <v>160</v>
      </c>
      <c r="C53" s="419"/>
      <c r="D53" s="419">
        <v>307</v>
      </c>
      <c r="E53" s="420">
        <f>C53+D53</f>
        <v>307</v>
      </c>
    </row>
    <row r="54" spans="1:5" ht="12" customHeight="1" x14ac:dyDescent="0.2">
      <c r="A54" s="305" t="s">
        <v>93</v>
      </c>
      <c r="B54" s="8" t="s">
        <v>143</v>
      </c>
      <c r="C54" s="66"/>
      <c r="D54" s="66"/>
      <c r="E54" s="410">
        <f>C54+D54</f>
        <v>0</v>
      </c>
    </row>
    <row r="55" spans="1:5" ht="12" customHeight="1" x14ac:dyDescent="0.2">
      <c r="A55" s="305" t="s">
        <v>94</v>
      </c>
      <c r="B55" s="8" t="s">
        <v>51</v>
      </c>
      <c r="C55" s="66"/>
      <c r="D55" s="66"/>
      <c r="E55" s="410">
        <f>C55+D55</f>
        <v>0</v>
      </c>
    </row>
    <row r="56" spans="1:5" ht="12" customHeight="1" thickBot="1" x14ac:dyDescent="0.25">
      <c r="A56" s="305" t="s">
        <v>95</v>
      </c>
      <c r="B56" s="8" t="s">
        <v>448</v>
      </c>
      <c r="C56" s="66"/>
      <c r="D56" s="66"/>
      <c r="E56" s="410">
        <f>C56+D56</f>
        <v>0</v>
      </c>
    </row>
    <row r="57" spans="1:5" ht="12" customHeight="1" thickBot="1" x14ac:dyDescent="0.25">
      <c r="A57" s="125" t="s">
        <v>13</v>
      </c>
      <c r="B57" s="105" t="s">
        <v>6</v>
      </c>
      <c r="C57" s="442"/>
      <c r="D57" s="442"/>
      <c r="E57" s="224">
        <f>C57+D57</f>
        <v>0</v>
      </c>
    </row>
    <row r="58" spans="1:5" ht="15" customHeight="1" thickBot="1" x14ac:dyDescent="0.25">
      <c r="A58" s="125" t="s">
        <v>14</v>
      </c>
      <c r="B58" s="151" t="s">
        <v>452</v>
      </c>
      <c r="C58" s="445">
        <f>+C46+C52+C57</f>
        <v>41584</v>
      </c>
      <c r="D58" s="445">
        <f>+D46+D52+D57</f>
        <v>4564</v>
      </c>
      <c r="E58" s="227">
        <f>+E46+E52+E57</f>
        <v>46148</v>
      </c>
    </row>
    <row r="59" spans="1:5" ht="13.5" thickBot="1" x14ac:dyDescent="0.25">
      <c r="C59" s="229"/>
      <c r="D59" s="229"/>
      <c r="E59" s="229"/>
    </row>
    <row r="60" spans="1:5" ht="15" customHeight="1" thickBot="1" x14ac:dyDescent="0.25">
      <c r="A60" s="154" t="s">
        <v>443</v>
      </c>
      <c r="B60" s="155"/>
      <c r="C60" s="425">
        <v>7</v>
      </c>
      <c r="D60" s="425"/>
      <c r="E60" s="424">
        <f>C60+D60</f>
        <v>7</v>
      </c>
    </row>
    <row r="61" spans="1:5" ht="14.25" customHeight="1" thickBot="1" x14ac:dyDescent="0.25">
      <c r="A61" s="154" t="s">
        <v>156</v>
      </c>
      <c r="B61" s="155"/>
      <c r="C61" s="425"/>
      <c r="D61" s="425"/>
      <c r="E61" s="424"/>
    </row>
    <row r="63" spans="1:5" x14ac:dyDescent="0.2">
      <c r="A63" s="487" t="s">
        <v>619</v>
      </c>
      <c r="B63" s="487"/>
      <c r="C63" s="487"/>
      <c r="D63" s="487"/>
    </row>
  </sheetData>
  <sheetProtection formatCells="0"/>
  <mergeCells count="5">
    <mergeCell ref="B2:D2"/>
    <mergeCell ref="B3:D3"/>
    <mergeCell ref="A7:E7"/>
    <mergeCell ref="A45:E45"/>
    <mergeCell ref="A63:D6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E1E6-A216-405C-AB56-35D8AEC3562E}">
  <sheetPr>
    <tabColor rgb="FF92D050"/>
  </sheetPr>
  <dimension ref="A1:E63"/>
  <sheetViews>
    <sheetView topLeftCell="A37" zoomScale="130" zoomScaleNormal="130" workbookViewId="0">
      <selection activeCell="E64" sqref="E64"/>
    </sheetView>
  </sheetViews>
  <sheetFormatPr defaultRowHeight="12.75" x14ac:dyDescent="0.2"/>
  <cols>
    <col min="1" max="1" width="13" style="152" customWidth="1"/>
    <col min="2" max="2" width="59" style="153" customWidth="1"/>
    <col min="3" max="5" width="15.83203125" style="153" customWidth="1"/>
    <col min="6" max="16384" width="9.33203125" style="153"/>
  </cols>
  <sheetData>
    <row r="1" spans="1:5" s="133" customFormat="1" ht="21" customHeight="1" thickBot="1" x14ac:dyDescent="0.25">
      <c r="A1" s="132"/>
      <c r="B1" s="134"/>
      <c r="C1" s="2"/>
      <c r="D1" s="2"/>
      <c r="E1" s="437" t="s">
        <v>616</v>
      </c>
    </row>
    <row r="2" spans="1:5" s="309" customFormat="1" ht="24.75" thickBot="1" x14ac:dyDescent="0.25">
      <c r="A2" s="438" t="s">
        <v>613</v>
      </c>
      <c r="B2" s="484" t="s">
        <v>614</v>
      </c>
      <c r="C2" s="485"/>
      <c r="D2" s="486"/>
      <c r="E2" s="439" t="s">
        <v>52</v>
      </c>
    </row>
    <row r="3" spans="1:5" s="309" customFormat="1" ht="24.75" thickBot="1" x14ac:dyDescent="0.25">
      <c r="A3" s="438" t="s">
        <v>153</v>
      </c>
      <c r="B3" s="484" t="s">
        <v>355</v>
      </c>
      <c r="C3" s="485"/>
      <c r="D3" s="486"/>
      <c r="E3" s="439" t="s">
        <v>45</v>
      </c>
    </row>
    <row r="4" spans="1:5" s="310" customFormat="1" ht="15.95" customHeight="1" thickBot="1" x14ac:dyDescent="0.3">
      <c r="A4" s="135"/>
      <c r="B4" s="135"/>
      <c r="C4" s="136"/>
      <c r="D4" s="72"/>
      <c r="E4" s="136" t="s">
        <v>46</v>
      </c>
    </row>
    <row r="5" spans="1:5" ht="36.75" thickBot="1" x14ac:dyDescent="0.25">
      <c r="A5" s="263" t="s">
        <v>155</v>
      </c>
      <c r="B5" s="137" t="s">
        <v>606</v>
      </c>
      <c r="C5" s="24" t="s">
        <v>548</v>
      </c>
      <c r="D5" s="24" t="s">
        <v>564</v>
      </c>
      <c r="E5" s="38" t="s">
        <v>550</v>
      </c>
    </row>
    <row r="6" spans="1:5" s="311" customFormat="1" ht="12.95" customHeight="1" thickBot="1" x14ac:dyDescent="0.25">
      <c r="A6" s="122" t="s">
        <v>424</v>
      </c>
      <c r="B6" s="123" t="s">
        <v>425</v>
      </c>
      <c r="C6" s="123" t="s">
        <v>426</v>
      </c>
      <c r="D6" s="432" t="s">
        <v>428</v>
      </c>
      <c r="E6" s="382" t="s">
        <v>551</v>
      </c>
    </row>
    <row r="7" spans="1:5" s="311" customFormat="1" ht="15.95" customHeight="1" thickBot="1" x14ac:dyDescent="0.25">
      <c r="A7" s="478" t="s">
        <v>49</v>
      </c>
      <c r="B7" s="479"/>
      <c r="C7" s="479"/>
      <c r="D7" s="479"/>
      <c r="E7" s="480"/>
    </row>
    <row r="8" spans="1:5" s="232" customFormat="1" ht="12" customHeight="1" thickBot="1" x14ac:dyDescent="0.25">
      <c r="A8" s="122" t="s">
        <v>11</v>
      </c>
      <c r="B8" s="142" t="s">
        <v>444</v>
      </c>
      <c r="C8" s="180">
        <f>SUM(C9:C19)</f>
        <v>0</v>
      </c>
      <c r="D8" s="180">
        <f>SUM(D9:D19)</f>
        <v>18</v>
      </c>
      <c r="E8" s="224">
        <f>SUM(E9:E19)</f>
        <v>18</v>
      </c>
    </row>
    <row r="9" spans="1:5" s="232" customFormat="1" ht="12" customHeight="1" x14ac:dyDescent="0.2">
      <c r="A9" s="304" t="s">
        <v>86</v>
      </c>
      <c r="B9" s="10" t="s">
        <v>211</v>
      </c>
      <c r="C9" s="414"/>
      <c r="D9" s="414"/>
      <c r="E9" s="440">
        <f>C9+D9</f>
        <v>0</v>
      </c>
    </row>
    <row r="10" spans="1:5" s="232" customFormat="1" ht="12" customHeight="1" x14ac:dyDescent="0.2">
      <c r="A10" s="305" t="s">
        <v>87</v>
      </c>
      <c r="B10" s="8" t="s">
        <v>212</v>
      </c>
      <c r="C10" s="177"/>
      <c r="D10" s="177"/>
      <c r="E10" s="416">
        <f t="shared" ref="E10:E18" si="0">C10+D10</f>
        <v>0</v>
      </c>
    </row>
    <row r="11" spans="1:5" s="232" customFormat="1" ht="12" customHeight="1" x14ac:dyDescent="0.2">
      <c r="A11" s="305" t="s">
        <v>88</v>
      </c>
      <c r="B11" s="8" t="s">
        <v>213</v>
      </c>
      <c r="C11" s="177"/>
      <c r="D11" s="177"/>
      <c r="E11" s="416">
        <f t="shared" si="0"/>
        <v>0</v>
      </c>
    </row>
    <row r="12" spans="1:5" s="232" customFormat="1" ht="12" customHeight="1" x14ac:dyDescent="0.2">
      <c r="A12" s="305" t="s">
        <v>89</v>
      </c>
      <c r="B12" s="8" t="s">
        <v>214</v>
      </c>
      <c r="C12" s="177"/>
      <c r="D12" s="177"/>
      <c r="E12" s="416">
        <f t="shared" si="0"/>
        <v>0</v>
      </c>
    </row>
    <row r="13" spans="1:5" s="232" customFormat="1" ht="12" customHeight="1" x14ac:dyDescent="0.2">
      <c r="A13" s="305" t="s">
        <v>115</v>
      </c>
      <c r="B13" s="8" t="s">
        <v>215</v>
      </c>
      <c r="C13" s="177"/>
      <c r="D13" s="177"/>
      <c r="E13" s="416">
        <f t="shared" si="0"/>
        <v>0</v>
      </c>
    </row>
    <row r="14" spans="1:5" s="232" customFormat="1" ht="12" customHeight="1" x14ac:dyDescent="0.2">
      <c r="A14" s="305" t="s">
        <v>90</v>
      </c>
      <c r="B14" s="8" t="s">
        <v>337</v>
      </c>
      <c r="C14" s="177"/>
      <c r="D14" s="177"/>
      <c r="E14" s="416">
        <f t="shared" si="0"/>
        <v>0</v>
      </c>
    </row>
    <row r="15" spans="1:5" s="232" customFormat="1" ht="12" customHeight="1" x14ac:dyDescent="0.2">
      <c r="A15" s="305" t="s">
        <v>91</v>
      </c>
      <c r="B15" s="7" t="s">
        <v>338</v>
      </c>
      <c r="C15" s="177"/>
      <c r="D15" s="177"/>
      <c r="E15" s="416">
        <f t="shared" si="0"/>
        <v>0</v>
      </c>
    </row>
    <row r="16" spans="1:5" s="232" customFormat="1" ht="12" customHeight="1" x14ac:dyDescent="0.2">
      <c r="A16" s="305" t="s">
        <v>101</v>
      </c>
      <c r="B16" s="8" t="s">
        <v>218</v>
      </c>
      <c r="C16" s="417"/>
      <c r="D16" s="417"/>
      <c r="E16" s="418">
        <f t="shared" si="0"/>
        <v>0</v>
      </c>
    </row>
    <row r="17" spans="1:5" s="312" customFormat="1" ht="12" customHeight="1" x14ac:dyDescent="0.2">
      <c r="A17" s="305" t="s">
        <v>102</v>
      </c>
      <c r="B17" s="8" t="s">
        <v>219</v>
      </c>
      <c r="C17" s="177"/>
      <c r="D17" s="177"/>
      <c r="E17" s="416">
        <f t="shared" si="0"/>
        <v>0</v>
      </c>
    </row>
    <row r="18" spans="1:5" s="312" customFormat="1" ht="12" customHeight="1" x14ac:dyDescent="0.2">
      <c r="A18" s="305" t="s">
        <v>103</v>
      </c>
      <c r="B18" s="8" t="s">
        <v>370</v>
      </c>
      <c r="C18" s="179"/>
      <c r="D18" s="179"/>
      <c r="E18" s="441">
        <f t="shared" si="0"/>
        <v>0</v>
      </c>
    </row>
    <row r="19" spans="1:5" s="312" customFormat="1" ht="12" customHeight="1" thickBot="1" x14ac:dyDescent="0.25">
      <c r="A19" s="305" t="s">
        <v>104</v>
      </c>
      <c r="B19" s="7" t="s">
        <v>220</v>
      </c>
      <c r="C19" s="179"/>
      <c r="D19" s="179">
        <v>18</v>
      </c>
      <c r="E19" s="441">
        <f>C19+D19</f>
        <v>18</v>
      </c>
    </row>
    <row r="20" spans="1:5" s="232" customFormat="1" ht="12" customHeight="1" thickBot="1" x14ac:dyDescent="0.25">
      <c r="A20" s="122" t="s">
        <v>12</v>
      </c>
      <c r="B20" s="142" t="s">
        <v>339</v>
      </c>
      <c r="C20" s="180">
        <f>SUM(C21:C23)</f>
        <v>0</v>
      </c>
      <c r="D20" s="180">
        <f>SUM(D21:D23)</f>
        <v>102</v>
      </c>
      <c r="E20" s="224">
        <f>SUM(E21:E23)</f>
        <v>102</v>
      </c>
    </row>
    <row r="21" spans="1:5" s="312" customFormat="1" ht="12" customHeight="1" x14ac:dyDescent="0.2">
      <c r="A21" s="305" t="s">
        <v>92</v>
      </c>
      <c r="B21" s="9" t="s">
        <v>188</v>
      </c>
      <c r="C21" s="177"/>
      <c r="D21" s="177"/>
      <c r="E21" s="416">
        <f>C21+D21</f>
        <v>0</v>
      </c>
    </row>
    <row r="22" spans="1:5" s="312" customFormat="1" ht="12" customHeight="1" x14ac:dyDescent="0.2">
      <c r="A22" s="305" t="s">
        <v>93</v>
      </c>
      <c r="B22" s="8" t="s">
        <v>340</v>
      </c>
      <c r="C22" s="177"/>
      <c r="D22" s="177"/>
      <c r="E22" s="416">
        <f>C22+D22</f>
        <v>0</v>
      </c>
    </row>
    <row r="23" spans="1:5" s="312" customFormat="1" ht="12" customHeight="1" x14ac:dyDescent="0.2">
      <c r="A23" s="305" t="s">
        <v>94</v>
      </c>
      <c r="B23" s="8" t="s">
        <v>341</v>
      </c>
      <c r="C23" s="177"/>
      <c r="D23" s="177">
        <v>102</v>
      </c>
      <c r="E23" s="416">
        <f>C23+D23</f>
        <v>102</v>
      </c>
    </row>
    <row r="24" spans="1:5" s="312" customFormat="1" ht="12" customHeight="1" thickBot="1" x14ac:dyDescent="0.25">
      <c r="A24" s="305" t="s">
        <v>95</v>
      </c>
      <c r="B24" s="8" t="s">
        <v>445</v>
      </c>
      <c r="C24" s="177"/>
      <c r="D24" s="177"/>
      <c r="E24" s="416">
        <f>C24+D24</f>
        <v>0</v>
      </c>
    </row>
    <row r="25" spans="1:5" s="312" customFormat="1" ht="12" customHeight="1" thickBot="1" x14ac:dyDescent="0.25">
      <c r="A25" s="125" t="s">
        <v>13</v>
      </c>
      <c r="B25" s="105" t="s">
        <v>130</v>
      </c>
      <c r="C25" s="442">
        <v>50</v>
      </c>
      <c r="D25" s="442">
        <v>-20</v>
      </c>
      <c r="E25" s="224">
        <v>30</v>
      </c>
    </row>
    <row r="26" spans="1:5" s="312" customFormat="1" ht="12" customHeight="1" thickBot="1" x14ac:dyDescent="0.25">
      <c r="A26" s="125" t="s">
        <v>14</v>
      </c>
      <c r="B26" s="105" t="s">
        <v>446</v>
      </c>
      <c r="C26" s="180">
        <f>+C27+C28+C29</f>
        <v>0</v>
      </c>
      <c r="D26" s="180">
        <f>+D27+D28+D29</f>
        <v>0</v>
      </c>
      <c r="E26" s="224">
        <f>+E27+E28+E29</f>
        <v>0</v>
      </c>
    </row>
    <row r="27" spans="1:5" s="312" customFormat="1" ht="12" customHeight="1" x14ac:dyDescent="0.2">
      <c r="A27" s="306" t="s">
        <v>198</v>
      </c>
      <c r="B27" s="307" t="s">
        <v>193</v>
      </c>
      <c r="C27" s="419"/>
      <c r="D27" s="419"/>
      <c r="E27" s="420">
        <f>C27+D27</f>
        <v>0</v>
      </c>
    </row>
    <row r="28" spans="1:5" s="312" customFormat="1" ht="12" customHeight="1" x14ac:dyDescent="0.2">
      <c r="A28" s="306" t="s">
        <v>201</v>
      </c>
      <c r="B28" s="307" t="s">
        <v>340</v>
      </c>
      <c r="C28" s="177"/>
      <c r="D28" s="177"/>
      <c r="E28" s="416">
        <f>C28+D28</f>
        <v>0</v>
      </c>
    </row>
    <row r="29" spans="1:5" s="312" customFormat="1" ht="12" customHeight="1" x14ac:dyDescent="0.2">
      <c r="A29" s="306" t="s">
        <v>202</v>
      </c>
      <c r="B29" s="308" t="s">
        <v>343</v>
      </c>
      <c r="C29" s="177"/>
      <c r="D29" s="177"/>
      <c r="E29" s="416">
        <f>C29+D29</f>
        <v>0</v>
      </c>
    </row>
    <row r="30" spans="1:5" s="312" customFormat="1" ht="12" customHeight="1" thickBot="1" x14ac:dyDescent="0.25">
      <c r="A30" s="305" t="s">
        <v>203</v>
      </c>
      <c r="B30" s="110" t="s">
        <v>447</v>
      </c>
      <c r="C30" s="443"/>
      <c r="D30" s="443"/>
      <c r="E30" s="444">
        <f>C30+D30</f>
        <v>0</v>
      </c>
    </row>
    <row r="31" spans="1:5" s="312" customFormat="1" ht="12" customHeight="1" thickBot="1" x14ac:dyDescent="0.25">
      <c r="A31" s="125" t="s">
        <v>15</v>
      </c>
      <c r="B31" s="105" t="s">
        <v>344</v>
      </c>
      <c r="C31" s="180">
        <f>+C32+C33+C34</f>
        <v>0</v>
      </c>
      <c r="D31" s="180">
        <f>+D32+D33+D34</f>
        <v>0</v>
      </c>
      <c r="E31" s="224">
        <f>+E32+E33+E34</f>
        <v>0</v>
      </c>
    </row>
    <row r="32" spans="1:5" s="312" customFormat="1" ht="12" customHeight="1" x14ac:dyDescent="0.2">
      <c r="A32" s="306" t="s">
        <v>79</v>
      </c>
      <c r="B32" s="307" t="s">
        <v>225</v>
      </c>
      <c r="C32" s="419"/>
      <c r="D32" s="419"/>
      <c r="E32" s="420">
        <f>C32+D32</f>
        <v>0</v>
      </c>
    </row>
    <row r="33" spans="1:5" s="312" customFormat="1" ht="12" customHeight="1" x14ac:dyDescent="0.2">
      <c r="A33" s="306" t="s">
        <v>80</v>
      </c>
      <c r="B33" s="308" t="s">
        <v>226</v>
      </c>
      <c r="C33" s="181"/>
      <c r="D33" s="181"/>
      <c r="E33" s="407">
        <f>C33+D33</f>
        <v>0</v>
      </c>
    </row>
    <row r="34" spans="1:5" s="312" customFormat="1" ht="12" customHeight="1" thickBot="1" x14ac:dyDescent="0.25">
      <c r="A34" s="305" t="s">
        <v>81</v>
      </c>
      <c r="B34" s="110" t="s">
        <v>227</v>
      </c>
      <c r="C34" s="443"/>
      <c r="D34" s="443"/>
      <c r="E34" s="444">
        <f>C34+D34</f>
        <v>0</v>
      </c>
    </row>
    <row r="35" spans="1:5" s="232" customFormat="1" ht="12" customHeight="1" thickBot="1" x14ac:dyDescent="0.25">
      <c r="A35" s="125" t="s">
        <v>16</v>
      </c>
      <c r="B35" s="105" t="s">
        <v>313</v>
      </c>
      <c r="C35" s="442"/>
      <c r="D35" s="442"/>
      <c r="E35" s="224">
        <f>C35+D35</f>
        <v>0</v>
      </c>
    </row>
    <row r="36" spans="1:5" s="232" customFormat="1" ht="12" customHeight="1" thickBot="1" x14ac:dyDescent="0.25">
      <c r="A36" s="125" t="s">
        <v>17</v>
      </c>
      <c r="B36" s="105" t="s">
        <v>345</v>
      </c>
      <c r="C36" s="442"/>
      <c r="D36" s="442"/>
      <c r="E36" s="224">
        <f>C36+D36</f>
        <v>0</v>
      </c>
    </row>
    <row r="37" spans="1:5" s="232" customFormat="1" ht="12" customHeight="1" thickBot="1" x14ac:dyDescent="0.25">
      <c r="A37" s="122" t="s">
        <v>18</v>
      </c>
      <c r="B37" s="105" t="s">
        <v>346</v>
      </c>
      <c r="C37" s="180">
        <f>+C8+C20+C25+C26+C31+C35+C36</f>
        <v>50</v>
      </c>
      <c r="D37" s="180">
        <f>+D8+D20+D25+D26+D31+D35+D36</f>
        <v>100</v>
      </c>
      <c r="E37" s="224">
        <f>+E8+E20+E25+E26+E31+E35+E36</f>
        <v>150</v>
      </c>
    </row>
    <row r="38" spans="1:5" s="232" customFormat="1" ht="12" customHeight="1" thickBot="1" x14ac:dyDescent="0.25">
      <c r="A38" s="143" t="s">
        <v>19</v>
      </c>
      <c r="B38" s="105" t="s">
        <v>347</v>
      </c>
      <c r="C38" s="180">
        <f>+C39+C40+C41</f>
        <v>41534</v>
      </c>
      <c r="D38" s="180">
        <f>+D39+D40+D41</f>
        <v>4464</v>
      </c>
      <c r="E38" s="224">
        <f>+E39+E40+E41</f>
        <v>45998</v>
      </c>
    </row>
    <row r="39" spans="1:5" s="232" customFormat="1" ht="12" customHeight="1" x14ac:dyDescent="0.2">
      <c r="A39" s="306" t="s">
        <v>348</v>
      </c>
      <c r="B39" s="307" t="s">
        <v>170</v>
      </c>
      <c r="C39" s="419"/>
      <c r="D39" s="419">
        <v>119</v>
      </c>
      <c r="E39" s="420">
        <f>C39+D39</f>
        <v>119</v>
      </c>
    </row>
    <row r="40" spans="1:5" s="232" customFormat="1" ht="12" customHeight="1" x14ac:dyDescent="0.2">
      <c r="A40" s="306" t="s">
        <v>349</v>
      </c>
      <c r="B40" s="308" t="s">
        <v>2</v>
      </c>
      <c r="C40" s="181"/>
      <c r="D40" s="181"/>
      <c r="E40" s="407">
        <f>C40+D40</f>
        <v>0</v>
      </c>
    </row>
    <row r="41" spans="1:5" s="312" customFormat="1" ht="12" customHeight="1" thickBot="1" x14ac:dyDescent="0.25">
      <c r="A41" s="305" t="s">
        <v>350</v>
      </c>
      <c r="B41" s="110" t="s">
        <v>351</v>
      </c>
      <c r="C41" s="443">
        <v>41534</v>
      </c>
      <c r="D41" s="443">
        <v>4345</v>
      </c>
      <c r="E41" s="444">
        <f>C41+D41</f>
        <v>45879</v>
      </c>
    </row>
    <row r="42" spans="1:5" s="312" customFormat="1" ht="15" customHeight="1" thickBot="1" x14ac:dyDescent="0.25">
      <c r="A42" s="143" t="s">
        <v>20</v>
      </c>
      <c r="B42" s="144" t="s">
        <v>352</v>
      </c>
      <c r="C42" s="445">
        <f>+C37+C38</f>
        <v>41584</v>
      </c>
      <c r="D42" s="445">
        <f>+D37+D38</f>
        <v>4564</v>
      </c>
      <c r="E42" s="227">
        <f>+E37+E38</f>
        <v>46148</v>
      </c>
    </row>
    <row r="43" spans="1:5" s="312" customFormat="1" ht="15" customHeight="1" x14ac:dyDescent="0.2">
      <c r="A43" s="145"/>
      <c r="B43" s="146"/>
      <c r="C43" s="225"/>
    </row>
    <row r="44" spans="1:5" ht="13.5" thickBot="1" x14ac:dyDescent="0.25">
      <c r="A44" s="147"/>
      <c r="B44" s="148"/>
      <c r="C44" s="226"/>
    </row>
    <row r="45" spans="1:5" s="311" customFormat="1" ht="16.5" customHeight="1" thickBot="1" x14ac:dyDescent="0.25">
      <c r="A45" s="478" t="s">
        <v>50</v>
      </c>
      <c r="B45" s="479"/>
      <c r="C45" s="479"/>
      <c r="D45" s="479"/>
      <c r="E45" s="480"/>
    </row>
    <row r="46" spans="1:5" s="313" customFormat="1" ht="12" customHeight="1" thickBot="1" x14ac:dyDescent="0.25">
      <c r="A46" s="125" t="s">
        <v>11</v>
      </c>
      <c r="B46" s="105" t="s">
        <v>353</v>
      </c>
      <c r="C46" s="180">
        <f>SUM(C47:C51)</f>
        <v>41584</v>
      </c>
      <c r="D46" s="180">
        <f>SUM(D47:D51)</f>
        <v>4257</v>
      </c>
      <c r="E46" s="224">
        <f>SUM(E47:E51)</f>
        <v>45841</v>
      </c>
    </row>
    <row r="47" spans="1:5" ht="12" customHeight="1" x14ac:dyDescent="0.2">
      <c r="A47" s="305" t="s">
        <v>86</v>
      </c>
      <c r="B47" s="9" t="s">
        <v>42</v>
      </c>
      <c r="C47" s="419">
        <v>23479</v>
      </c>
      <c r="D47" s="419">
        <v>4577</v>
      </c>
      <c r="E47" s="420">
        <f>C47+D47</f>
        <v>28056</v>
      </c>
    </row>
    <row r="48" spans="1:5" ht="12" customHeight="1" x14ac:dyDescent="0.2">
      <c r="A48" s="305" t="s">
        <v>87</v>
      </c>
      <c r="B48" s="8" t="s">
        <v>139</v>
      </c>
      <c r="C48" s="66">
        <v>6185</v>
      </c>
      <c r="D48" s="66">
        <v>629</v>
      </c>
      <c r="E48" s="410">
        <f>C48+D48</f>
        <v>6814</v>
      </c>
    </row>
    <row r="49" spans="1:5" ht="12" customHeight="1" x14ac:dyDescent="0.2">
      <c r="A49" s="305" t="s">
        <v>88</v>
      </c>
      <c r="B49" s="8" t="s">
        <v>114</v>
      </c>
      <c r="C49" s="66">
        <v>11920</v>
      </c>
      <c r="D49" s="66">
        <v>-949</v>
      </c>
      <c r="E49" s="410">
        <f>C49+D49</f>
        <v>10971</v>
      </c>
    </row>
    <row r="50" spans="1:5" ht="12" customHeight="1" x14ac:dyDescent="0.2">
      <c r="A50" s="305" t="s">
        <v>89</v>
      </c>
      <c r="B50" s="8" t="s">
        <v>140</v>
      </c>
      <c r="C50" s="66"/>
      <c r="D50" s="66"/>
      <c r="E50" s="410">
        <f>C50+D50</f>
        <v>0</v>
      </c>
    </row>
    <row r="51" spans="1:5" ht="12" customHeight="1" thickBot="1" x14ac:dyDescent="0.25">
      <c r="A51" s="305" t="s">
        <v>115</v>
      </c>
      <c r="B51" s="8" t="s">
        <v>141</v>
      </c>
      <c r="C51" s="66"/>
      <c r="D51" s="66"/>
      <c r="E51" s="410">
        <f>C51+D51</f>
        <v>0</v>
      </c>
    </row>
    <row r="52" spans="1:5" ht="12" customHeight="1" thickBot="1" x14ac:dyDescent="0.25">
      <c r="A52" s="125" t="s">
        <v>12</v>
      </c>
      <c r="B52" s="105" t="s">
        <v>354</v>
      </c>
      <c r="C52" s="180">
        <f>SUM(C53:C55)</f>
        <v>0</v>
      </c>
      <c r="D52" s="180">
        <f>SUM(D53:D55)</f>
        <v>307</v>
      </c>
      <c r="E52" s="224">
        <f>SUM(E53:E55)</f>
        <v>307</v>
      </c>
    </row>
    <row r="53" spans="1:5" s="313" customFormat="1" ht="12" customHeight="1" x14ac:dyDescent="0.2">
      <c r="A53" s="305" t="s">
        <v>92</v>
      </c>
      <c r="B53" s="9" t="s">
        <v>160</v>
      </c>
      <c r="C53" s="419"/>
      <c r="D53" s="419">
        <v>307</v>
      </c>
      <c r="E53" s="420">
        <f>C53+D53</f>
        <v>307</v>
      </c>
    </row>
    <row r="54" spans="1:5" ht="12" customHeight="1" x14ac:dyDescent="0.2">
      <c r="A54" s="305" t="s">
        <v>93</v>
      </c>
      <c r="B54" s="8" t="s">
        <v>143</v>
      </c>
      <c r="C54" s="66"/>
      <c r="D54" s="66"/>
      <c r="E54" s="410">
        <f>C54+D54</f>
        <v>0</v>
      </c>
    </row>
    <row r="55" spans="1:5" ht="12" customHeight="1" x14ac:dyDescent="0.2">
      <c r="A55" s="305" t="s">
        <v>94</v>
      </c>
      <c r="B55" s="8" t="s">
        <v>51</v>
      </c>
      <c r="C55" s="66"/>
      <c r="D55" s="66"/>
      <c r="E55" s="410">
        <f>C55+D55</f>
        <v>0</v>
      </c>
    </row>
    <row r="56" spans="1:5" ht="12" customHeight="1" thickBot="1" x14ac:dyDescent="0.25">
      <c r="A56" s="305" t="s">
        <v>95</v>
      </c>
      <c r="B56" s="8" t="s">
        <v>448</v>
      </c>
      <c r="C56" s="66"/>
      <c r="D56" s="66"/>
      <c r="E56" s="410">
        <f>C56+D56</f>
        <v>0</v>
      </c>
    </row>
    <row r="57" spans="1:5" ht="12" customHeight="1" thickBot="1" x14ac:dyDescent="0.25">
      <c r="A57" s="125" t="s">
        <v>13</v>
      </c>
      <c r="B57" s="105" t="s">
        <v>6</v>
      </c>
      <c r="C57" s="442"/>
      <c r="D57" s="442"/>
      <c r="E57" s="224">
        <f>C57+D57</f>
        <v>0</v>
      </c>
    </row>
    <row r="58" spans="1:5" ht="15" customHeight="1" thickBot="1" x14ac:dyDescent="0.25">
      <c r="A58" s="125" t="s">
        <v>14</v>
      </c>
      <c r="B58" s="151" t="s">
        <v>452</v>
      </c>
      <c r="C58" s="445">
        <f>+C46+C52+C57</f>
        <v>41584</v>
      </c>
      <c r="D58" s="445">
        <f>+D46+D52+D57</f>
        <v>4564</v>
      </c>
      <c r="E58" s="227">
        <f>+E46+E52+E57</f>
        <v>46148</v>
      </c>
    </row>
    <row r="59" spans="1:5" ht="13.5" thickBot="1" x14ac:dyDescent="0.25">
      <c r="C59" s="229"/>
      <c r="D59" s="229"/>
      <c r="E59" s="229"/>
    </row>
    <row r="60" spans="1:5" ht="15" customHeight="1" thickBot="1" x14ac:dyDescent="0.25">
      <c r="A60" s="154" t="s">
        <v>443</v>
      </c>
      <c r="B60" s="155"/>
      <c r="C60" s="425">
        <v>7</v>
      </c>
      <c r="D60" s="425"/>
      <c r="E60" s="424">
        <f>C60+D60</f>
        <v>7</v>
      </c>
    </row>
    <row r="61" spans="1:5" ht="14.25" customHeight="1" thickBot="1" x14ac:dyDescent="0.25">
      <c r="A61" s="154" t="s">
        <v>156</v>
      </c>
      <c r="B61" s="155"/>
      <c r="C61" s="425"/>
      <c r="D61" s="425"/>
      <c r="E61" s="424"/>
    </row>
    <row r="63" spans="1:5" ht="12.75" customHeight="1" x14ac:dyDescent="0.2">
      <c r="A63" s="487" t="s">
        <v>620</v>
      </c>
      <c r="B63" s="487"/>
      <c r="C63" s="487"/>
      <c r="D63" s="487"/>
    </row>
  </sheetData>
  <sheetProtection formatCells="0"/>
  <mergeCells count="5">
    <mergeCell ref="B2:D2"/>
    <mergeCell ref="B3:D3"/>
    <mergeCell ref="A7:E7"/>
    <mergeCell ref="A45:E45"/>
    <mergeCell ref="A63:D6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33BCE-0A6D-48A9-9338-88B7BB7F0E9E}">
  <sheetPr>
    <tabColor rgb="FF92D050"/>
  </sheetPr>
  <dimension ref="A1:E62"/>
  <sheetViews>
    <sheetView topLeftCell="A32" zoomScale="145" zoomScaleNormal="145" workbookViewId="0">
      <selection activeCell="B65" sqref="B65"/>
    </sheetView>
  </sheetViews>
  <sheetFormatPr defaultRowHeight="12.75" x14ac:dyDescent="0.2"/>
  <cols>
    <col min="1" max="1" width="13.83203125" style="152" customWidth="1"/>
    <col min="2" max="2" width="54.5" style="153" customWidth="1"/>
    <col min="3" max="5" width="15.83203125" style="153" customWidth="1"/>
    <col min="6" max="16384" width="9.33203125" style="153"/>
  </cols>
  <sheetData>
    <row r="1" spans="1:5" s="133" customFormat="1" ht="16.5" thickBot="1" x14ac:dyDescent="0.25">
      <c r="A1" s="132"/>
      <c r="B1" s="134"/>
      <c r="C1" s="2"/>
      <c r="D1" s="2"/>
      <c r="E1" s="437" t="s">
        <v>617</v>
      </c>
    </row>
    <row r="2" spans="1:5" s="309" customFormat="1" ht="25.5" customHeight="1" thickBot="1" x14ac:dyDescent="0.25">
      <c r="A2" s="438" t="s">
        <v>613</v>
      </c>
      <c r="B2" s="484" t="s">
        <v>466</v>
      </c>
      <c r="C2" s="485"/>
      <c r="D2" s="486"/>
      <c r="E2" s="439" t="s">
        <v>53</v>
      </c>
    </row>
    <row r="3" spans="1:5" s="309" customFormat="1" ht="24.75" thickBot="1" x14ac:dyDescent="0.25">
      <c r="A3" s="438" t="s">
        <v>153</v>
      </c>
      <c r="B3" s="484" t="s">
        <v>336</v>
      </c>
      <c r="C3" s="485"/>
      <c r="D3" s="486"/>
      <c r="E3" s="439" t="s">
        <v>45</v>
      </c>
    </row>
    <row r="4" spans="1:5" s="310" customFormat="1" ht="15.95" customHeight="1" thickBot="1" x14ac:dyDescent="0.3">
      <c r="A4" s="135"/>
      <c r="B4" s="135"/>
      <c r="C4" s="136"/>
      <c r="D4" s="72"/>
      <c r="E4" s="136" t="s">
        <v>46</v>
      </c>
    </row>
    <row r="5" spans="1:5" ht="36.75" thickBot="1" x14ac:dyDescent="0.25">
      <c r="A5" s="263" t="s">
        <v>155</v>
      </c>
      <c r="B5" s="137" t="s">
        <v>606</v>
      </c>
      <c r="C5" s="24" t="s">
        <v>548</v>
      </c>
      <c r="D5" s="24" t="s">
        <v>564</v>
      </c>
      <c r="E5" s="38" t="s">
        <v>569</v>
      </c>
    </row>
    <row r="6" spans="1:5" s="311" customFormat="1" ht="12.95" customHeight="1" thickBot="1" x14ac:dyDescent="0.25">
      <c r="A6" s="122" t="s">
        <v>424</v>
      </c>
      <c r="B6" s="123" t="s">
        <v>425</v>
      </c>
      <c r="C6" s="123" t="s">
        <v>426</v>
      </c>
      <c r="D6" s="432" t="s">
        <v>428</v>
      </c>
      <c r="E6" s="382" t="s">
        <v>551</v>
      </c>
    </row>
    <row r="7" spans="1:5" s="311" customFormat="1" ht="15.95" customHeight="1" thickBot="1" x14ac:dyDescent="0.25">
      <c r="A7" s="478" t="s">
        <v>49</v>
      </c>
      <c r="B7" s="479"/>
      <c r="C7" s="479"/>
      <c r="D7" s="479"/>
      <c r="E7" s="480"/>
    </row>
    <row r="8" spans="1:5" s="232" customFormat="1" ht="12" customHeight="1" thickBot="1" x14ac:dyDescent="0.25">
      <c r="A8" s="122" t="s">
        <v>11</v>
      </c>
      <c r="B8" s="142" t="s">
        <v>444</v>
      </c>
      <c r="C8" s="180">
        <f>SUM(C9:C19)</f>
        <v>3403</v>
      </c>
      <c r="D8" s="180">
        <f>SUM(D9:D19)</f>
        <v>-1720</v>
      </c>
      <c r="E8" s="224">
        <f>SUM(E9:E19)</f>
        <v>1683</v>
      </c>
    </row>
    <row r="9" spans="1:5" s="232" customFormat="1" ht="12" customHeight="1" x14ac:dyDescent="0.2">
      <c r="A9" s="304" t="s">
        <v>86</v>
      </c>
      <c r="B9" s="10" t="s">
        <v>211</v>
      </c>
      <c r="C9" s="414"/>
      <c r="D9" s="414"/>
      <c r="E9" s="440">
        <f>C9+D9</f>
        <v>0</v>
      </c>
    </row>
    <row r="10" spans="1:5" s="232" customFormat="1" ht="12" customHeight="1" x14ac:dyDescent="0.2">
      <c r="A10" s="305" t="s">
        <v>87</v>
      </c>
      <c r="B10" s="8" t="s">
        <v>212</v>
      </c>
      <c r="C10" s="177">
        <v>300</v>
      </c>
      <c r="D10" s="446">
        <v>502</v>
      </c>
      <c r="E10" s="416">
        <f t="shared" ref="E10:E25" si="0">C10+D10</f>
        <v>802</v>
      </c>
    </row>
    <row r="11" spans="1:5" s="232" customFormat="1" ht="12" customHeight="1" x14ac:dyDescent="0.2">
      <c r="A11" s="305" t="s">
        <v>88</v>
      </c>
      <c r="B11" s="8" t="s">
        <v>213</v>
      </c>
      <c r="C11" s="177"/>
      <c r="D11" s="446"/>
      <c r="E11" s="416">
        <f t="shared" si="0"/>
        <v>0</v>
      </c>
    </row>
    <row r="12" spans="1:5" s="232" customFormat="1" ht="12" customHeight="1" x14ac:dyDescent="0.2">
      <c r="A12" s="305" t="s">
        <v>89</v>
      </c>
      <c r="B12" s="8" t="s">
        <v>214</v>
      </c>
      <c r="C12" s="177"/>
      <c r="D12" s="446"/>
      <c r="E12" s="416">
        <f t="shared" si="0"/>
        <v>0</v>
      </c>
    </row>
    <row r="13" spans="1:5" s="232" customFormat="1" ht="12" customHeight="1" x14ac:dyDescent="0.2">
      <c r="A13" s="305" t="s">
        <v>115</v>
      </c>
      <c r="B13" s="8" t="s">
        <v>215</v>
      </c>
      <c r="C13" s="177">
        <v>3103</v>
      </c>
      <c r="D13" s="446">
        <v>-2502</v>
      </c>
      <c r="E13" s="416">
        <f t="shared" si="0"/>
        <v>601</v>
      </c>
    </row>
    <row r="14" spans="1:5" s="232" customFormat="1" ht="12" customHeight="1" x14ac:dyDescent="0.2">
      <c r="A14" s="305" t="s">
        <v>90</v>
      </c>
      <c r="B14" s="8" t="s">
        <v>337</v>
      </c>
      <c r="C14" s="177"/>
      <c r="D14" s="446">
        <v>270</v>
      </c>
      <c r="E14" s="416">
        <f t="shared" si="0"/>
        <v>270</v>
      </c>
    </row>
    <row r="15" spans="1:5" s="232" customFormat="1" ht="12" customHeight="1" x14ac:dyDescent="0.2">
      <c r="A15" s="305" t="s">
        <v>91</v>
      </c>
      <c r="B15" s="7" t="s">
        <v>338</v>
      </c>
      <c r="C15" s="177"/>
      <c r="D15" s="446"/>
      <c r="E15" s="416">
        <f t="shared" si="0"/>
        <v>0</v>
      </c>
    </row>
    <row r="16" spans="1:5" s="232" customFormat="1" ht="12" customHeight="1" x14ac:dyDescent="0.2">
      <c r="A16" s="305" t="s">
        <v>101</v>
      </c>
      <c r="B16" s="8" t="s">
        <v>218</v>
      </c>
      <c r="C16" s="417"/>
      <c r="D16" s="447"/>
      <c r="E16" s="418">
        <f t="shared" si="0"/>
        <v>0</v>
      </c>
    </row>
    <row r="17" spans="1:5" s="312" customFormat="1" ht="12" customHeight="1" x14ac:dyDescent="0.2">
      <c r="A17" s="305" t="s">
        <v>102</v>
      </c>
      <c r="B17" s="8" t="s">
        <v>219</v>
      </c>
      <c r="C17" s="177"/>
      <c r="D17" s="446"/>
      <c r="E17" s="416">
        <f t="shared" si="0"/>
        <v>0</v>
      </c>
    </row>
    <row r="18" spans="1:5" s="312" customFormat="1" ht="12" customHeight="1" x14ac:dyDescent="0.2">
      <c r="A18" s="305" t="s">
        <v>103</v>
      </c>
      <c r="B18" s="8" t="s">
        <v>370</v>
      </c>
      <c r="C18" s="179"/>
      <c r="D18" s="448"/>
      <c r="E18" s="441">
        <f t="shared" si="0"/>
        <v>0</v>
      </c>
    </row>
    <row r="19" spans="1:5" s="312" customFormat="1" ht="12" customHeight="1" thickBot="1" x14ac:dyDescent="0.25">
      <c r="A19" s="305" t="s">
        <v>104</v>
      </c>
      <c r="B19" s="7" t="s">
        <v>220</v>
      </c>
      <c r="C19" s="179"/>
      <c r="D19" s="448">
        <v>10</v>
      </c>
      <c r="E19" s="441">
        <f t="shared" si="0"/>
        <v>10</v>
      </c>
    </row>
    <row r="20" spans="1:5" s="232" customFormat="1" ht="12" customHeight="1" thickBot="1" x14ac:dyDescent="0.25">
      <c r="A20" s="122" t="s">
        <v>12</v>
      </c>
      <c r="B20" s="142" t="s">
        <v>339</v>
      </c>
      <c r="C20" s="180">
        <f>SUM(C21:C23)</f>
        <v>0</v>
      </c>
      <c r="D20" s="412">
        <f>SUM(D21:D23)</f>
        <v>0</v>
      </c>
      <c r="E20" s="224">
        <f>SUM(E21:E23)</f>
        <v>0</v>
      </c>
    </row>
    <row r="21" spans="1:5" s="312" customFormat="1" ht="12" customHeight="1" x14ac:dyDescent="0.2">
      <c r="A21" s="305" t="s">
        <v>92</v>
      </c>
      <c r="B21" s="9" t="s">
        <v>188</v>
      </c>
      <c r="C21" s="177"/>
      <c r="D21" s="446"/>
      <c r="E21" s="416">
        <f t="shared" si="0"/>
        <v>0</v>
      </c>
    </row>
    <row r="22" spans="1:5" s="312" customFormat="1" ht="12" customHeight="1" x14ac:dyDescent="0.2">
      <c r="A22" s="305" t="s">
        <v>93</v>
      </c>
      <c r="B22" s="8" t="s">
        <v>340</v>
      </c>
      <c r="C22" s="177"/>
      <c r="D22" s="446"/>
      <c r="E22" s="416">
        <f t="shared" si="0"/>
        <v>0</v>
      </c>
    </row>
    <row r="23" spans="1:5" s="312" customFormat="1" ht="12" customHeight="1" x14ac:dyDescent="0.2">
      <c r="A23" s="305" t="s">
        <v>94</v>
      </c>
      <c r="B23" s="8" t="s">
        <v>341</v>
      </c>
      <c r="C23" s="177"/>
      <c r="D23" s="446"/>
      <c r="E23" s="416">
        <f t="shared" si="0"/>
        <v>0</v>
      </c>
    </row>
    <row r="24" spans="1:5" s="312" customFormat="1" ht="12" customHeight="1" thickBot="1" x14ac:dyDescent="0.25">
      <c r="A24" s="305" t="s">
        <v>95</v>
      </c>
      <c r="B24" s="8" t="s">
        <v>449</v>
      </c>
      <c r="C24" s="177"/>
      <c r="D24" s="446"/>
      <c r="E24" s="416">
        <f t="shared" si="0"/>
        <v>0</v>
      </c>
    </row>
    <row r="25" spans="1:5" s="312" customFormat="1" ht="12" customHeight="1" thickBot="1" x14ac:dyDescent="0.25">
      <c r="A25" s="125" t="s">
        <v>13</v>
      </c>
      <c r="B25" s="105" t="s">
        <v>130</v>
      </c>
      <c r="C25" s="442"/>
      <c r="D25" s="449"/>
      <c r="E25" s="224">
        <f t="shared" si="0"/>
        <v>0</v>
      </c>
    </row>
    <row r="26" spans="1:5" s="312" customFormat="1" ht="12" customHeight="1" thickBot="1" x14ac:dyDescent="0.25">
      <c r="A26" s="125" t="s">
        <v>14</v>
      </c>
      <c r="B26" s="105" t="s">
        <v>342</v>
      </c>
      <c r="C26" s="180">
        <f>+C27+C28</f>
        <v>0</v>
      </c>
      <c r="D26" s="412">
        <f>+D27+D28</f>
        <v>0</v>
      </c>
      <c r="E26" s="224">
        <f>+E27+E28+E29</f>
        <v>0</v>
      </c>
    </row>
    <row r="27" spans="1:5" s="312" customFormat="1" ht="12" customHeight="1" x14ac:dyDescent="0.2">
      <c r="A27" s="306" t="s">
        <v>198</v>
      </c>
      <c r="B27" s="307" t="s">
        <v>340</v>
      </c>
      <c r="C27" s="419"/>
      <c r="D27" s="450"/>
      <c r="E27" s="420">
        <f>C27+D27</f>
        <v>0</v>
      </c>
    </row>
    <row r="28" spans="1:5" s="312" customFormat="1" ht="12" customHeight="1" x14ac:dyDescent="0.2">
      <c r="A28" s="306" t="s">
        <v>201</v>
      </c>
      <c r="B28" s="308" t="s">
        <v>343</v>
      </c>
      <c r="C28" s="181"/>
      <c r="D28" s="451"/>
      <c r="E28" s="416">
        <f>C28+D28</f>
        <v>0</v>
      </c>
    </row>
    <row r="29" spans="1:5" s="312" customFormat="1" ht="12" customHeight="1" thickBot="1" x14ac:dyDescent="0.25">
      <c r="A29" s="305" t="s">
        <v>202</v>
      </c>
      <c r="B29" s="110" t="s">
        <v>450</v>
      </c>
      <c r="C29" s="443"/>
      <c r="D29" s="452"/>
      <c r="E29" s="441">
        <f>C29+D29</f>
        <v>0</v>
      </c>
    </row>
    <row r="30" spans="1:5" s="312" customFormat="1" ht="12" customHeight="1" thickBot="1" x14ac:dyDescent="0.25">
      <c r="A30" s="125" t="s">
        <v>15</v>
      </c>
      <c r="B30" s="105" t="s">
        <v>344</v>
      </c>
      <c r="C30" s="180">
        <f>+C31+C32+C33</f>
        <v>0</v>
      </c>
      <c r="D30" s="180">
        <f>+D31+D32+D33</f>
        <v>0</v>
      </c>
      <c r="E30" s="453">
        <f>C30+D30</f>
        <v>0</v>
      </c>
    </row>
    <row r="31" spans="1:5" s="312" customFormat="1" ht="12" customHeight="1" x14ac:dyDescent="0.2">
      <c r="A31" s="306" t="s">
        <v>79</v>
      </c>
      <c r="B31" s="307" t="s">
        <v>225</v>
      </c>
      <c r="C31" s="419"/>
      <c r="D31" s="450"/>
      <c r="E31" s="454">
        <f>+E32+E33+E34</f>
        <v>0</v>
      </c>
    </row>
    <row r="32" spans="1:5" s="312" customFormat="1" ht="12" customHeight="1" x14ac:dyDescent="0.2">
      <c r="A32" s="306" t="s">
        <v>80</v>
      </c>
      <c r="B32" s="308" t="s">
        <v>226</v>
      </c>
      <c r="C32" s="181"/>
      <c r="D32" s="451"/>
      <c r="E32" s="420">
        <f>C32+D32</f>
        <v>0</v>
      </c>
    </row>
    <row r="33" spans="1:5" s="312" customFormat="1" ht="12" customHeight="1" thickBot="1" x14ac:dyDescent="0.25">
      <c r="A33" s="305" t="s">
        <v>81</v>
      </c>
      <c r="B33" s="110" t="s">
        <v>227</v>
      </c>
      <c r="C33" s="443"/>
      <c r="D33" s="455"/>
      <c r="E33" s="407">
        <f>C33+D33</f>
        <v>0</v>
      </c>
    </row>
    <row r="34" spans="1:5" s="232" customFormat="1" ht="12" customHeight="1" thickBot="1" x14ac:dyDescent="0.25">
      <c r="A34" s="125" t="s">
        <v>16</v>
      </c>
      <c r="B34" s="105" t="s">
        <v>313</v>
      </c>
      <c r="C34" s="442"/>
      <c r="D34" s="449"/>
      <c r="E34" s="456">
        <f>C34+D34</f>
        <v>0</v>
      </c>
    </row>
    <row r="35" spans="1:5" s="232" customFormat="1" ht="12" customHeight="1" thickBot="1" x14ac:dyDescent="0.25">
      <c r="A35" s="125" t="s">
        <v>17</v>
      </c>
      <c r="B35" s="105" t="s">
        <v>345</v>
      </c>
      <c r="C35" s="442"/>
      <c r="D35" s="449"/>
      <c r="E35" s="224">
        <f>C35+D35</f>
        <v>0</v>
      </c>
    </row>
    <row r="36" spans="1:5" s="232" customFormat="1" ht="12" customHeight="1" thickBot="1" x14ac:dyDescent="0.25">
      <c r="A36" s="122" t="s">
        <v>18</v>
      </c>
      <c r="B36" s="105" t="s">
        <v>451</v>
      </c>
      <c r="C36" s="180">
        <f>+C8+C20+C25+C26+C30+C34+C35</f>
        <v>3403</v>
      </c>
      <c r="D36" s="412">
        <f>+D8+D20+D25+D26+D30+D34+D35</f>
        <v>-1720</v>
      </c>
      <c r="E36" s="224">
        <f>C36+D36</f>
        <v>1683</v>
      </c>
    </row>
    <row r="37" spans="1:5" s="232" customFormat="1" ht="12" customHeight="1" thickBot="1" x14ac:dyDescent="0.25">
      <c r="A37" s="143" t="s">
        <v>19</v>
      </c>
      <c r="B37" s="105" t="s">
        <v>347</v>
      </c>
      <c r="C37" s="180">
        <f>+C38+C39+C40</f>
        <v>63424</v>
      </c>
      <c r="D37" s="412">
        <f>+D38+D39+D40</f>
        <v>-2344</v>
      </c>
      <c r="E37" s="224">
        <v>61080</v>
      </c>
    </row>
    <row r="38" spans="1:5" s="232" customFormat="1" ht="12" customHeight="1" x14ac:dyDescent="0.2">
      <c r="A38" s="306" t="s">
        <v>348</v>
      </c>
      <c r="B38" s="307" t="s">
        <v>170</v>
      </c>
      <c r="C38" s="419"/>
      <c r="D38" s="450">
        <v>140</v>
      </c>
      <c r="E38" s="454">
        <v>140</v>
      </c>
    </row>
    <row r="39" spans="1:5" s="232" customFormat="1" ht="12" customHeight="1" x14ac:dyDescent="0.2">
      <c r="A39" s="306" t="s">
        <v>349</v>
      </c>
      <c r="B39" s="308" t="s">
        <v>2</v>
      </c>
      <c r="C39" s="181"/>
      <c r="D39" s="451"/>
      <c r="E39" s="420">
        <f>C39+D39</f>
        <v>0</v>
      </c>
    </row>
    <row r="40" spans="1:5" s="312" customFormat="1" ht="12" customHeight="1" thickBot="1" x14ac:dyDescent="0.25">
      <c r="A40" s="305" t="s">
        <v>350</v>
      </c>
      <c r="B40" s="110" t="s">
        <v>351</v>
      </c>
      <c r="C40" s="443">
        <v>63424</v>
      </c>
      <c r="D40" s="455">
        <v>-2484</v>
      </c>
      <c r="E40" s="407">
        <f>C40+D40</f>
        <v>60940</v>
      </c>
    </row>
    <row r="41" spans="1:5" s="312" customFormat="1" ht="15" customHeight="1" thickBot="1" x14ac:dyDescent="0.25">
      <c r="A41" s="143" t="s">
        <v>20</v>
      </c>
      <c r="B41" s="144" t="s">
        <v>352</v>
      </c>
      <c r="C41" s="445">
        <f>+C36+C37</f>
        <v>66827</v>
      </c>
      <c r="D41" s="457">
        <f>+D36+D37</f>
        <v>-4064</v>
      </c>
      <c r="E41" s="184">
        <f>C41+D41</f>
        <v>62763</v>
      </c>
    </row>
    <row r="42" spans="1:5" s="312" customFormat="1" ht="15" customHeight="1" x14ac:dyDescent="0.2">
      <c r="A42" s="145"/>
      <c r="B42" s="146"/>
      <c r="C42" s="225"/>
      <c r="E42" s="458"/>
    </row>
    <row r="43" spans="1:5" ht="13.5" thickBot="1" x14ac:dyDescent="0.25">
      <c r="A43" s="147"/>
      <c r="B43" s="148"/>
      <c r="C43" s="226"/>
    </row>
    <row r="44" spans="1:5" s="311" customFormat="1" ht="16.5" customHeight="1" thickBot="1" x14ac:dyDescent="0.25">
      <c r="A44" s="478" t="s">
        <v>50</v>
      </c>
      <c r="B44" s="479"/>
      <c r="C44" s="479"/>
      <c r="D44" s="479"/>
      <c r="E44" s="480"/>
    </row>
    <row r="45" spans="1:5" s="313" customFormat="1" ht="12" customHeight="1" thickBot="1" x14ac:dyDescent="0.25">
      <c r="A45" s="125" t="s">
        <v>11</v>
      </c>
      <c r="B45" s="105" t="s">
        <v>353</v>
      </c>
      <c r="C45" s="180">
        <f>SUM(C46:C50)</f>
        <v>66827</v>
      </c>
      <c r="D45" s="412">
        <f>SUM(D46:D50)</f>
        <v>-6984</v>
      </c>
      <c r="E45" s="224">
        <f>SUM(E46:E50)</f>
        <v>59843</v>
      </c>
    </row>
    <row r="46" spans="1:5" ht="12" customHeight="1" x14ac:dyDescent="0.2">
      <c r="A46" s="305" t="s">
        <v>86</v>
      </c>
      <c r="B46" s="9" t="s">
        <v>42</v>
      </c>
      <c r="C46" s="419">
        <v>29664</v>
      </c>
      <c r="D46" s="450">
        <v>188</v>
      </c>
      <c r="E46" s="420">
        <f>C46+D46</f>
        <v>29852</v>
      </c>
    </row>
    <row r="47" spans="1:5" ht="12" customHeight="1" x14ac:dyDescent="0.2">
      <c r="A47" s="305" t="s">
        <v>87</v>
      </c>
      <c r="B47" s="8" t="s">
        <v>139</v>
      </c>
      <c r="C47" s="66">
        <v>7772</v>
      </c>
      <c r="D47" s="459">
        <v>-411</v>
      </c>
      <c r="E47" s="410">
        <f>C47+D47</f>
        <v>7361</v>
      </c>
    </row>
    <row r="48" spans="1:5" ht="12" customHeight="1" x14ac:dyDescent="0.2">
      <c r="A48" s="305" t="s">
        <v>88</v>
      </c>
      <c r="B48" s="8" t="s">
        <v>114</v>
      </c>
      <c r="C48" s="66">
        <v>29391</v>
      </c>
      <c r="D48" s="459">
        <v>-6761</v>
      </c>
      <c r="E48" s="410">
        <f>C48+D48</f>
        <v>22630</v>
      </c>
    </row>
    <row r="49" spans="1:5" ht="12" customHeight="1" x14ac:dyDescent="0.2">
      <c r="A49" s="305" t="s">
        <v>89</v>
      </c>
      <c r="B49" s="8" t="s">
        <v>140</v>
      </c>
      <c r="C49" s="66"/>
      <c r="D49" s="459"/>
      <c r="E49" s="410">
        <f>C49+D49</f>
        <v>0</v>
      </c>
    </row>
    <row r="50" spans="1:5" ht="12" customHeight="1" thickBot="1" x14ac:dyDescent="0.25">
      <c r="A50" s="305" t="s">
        <v>115</v>
      </c>
      <c r="B50" s="8" t="s">
        <v>141</v>
      </c>
      <c r="C50" s="66"/>
      <c r="D50" s="459"/>
      <c r="E50" s="410">
        <f>C50+D50</f>
        <v>0</v>
      </c>
    </row>
    <row r="51" spans="1:5" ht="12" customHeight="1" thickBot="1" x14ac:dyDescent="0.25">
      <c r="A51" s="125" t="s">
        <v>12</v>
      </c>
      <c r="B51" s="105" t="s">
        <v>354</v>
      </c>
      <c r="C51" s="180">
        <f>SUM(C52:C54)</f>
        <v>0</v>
      </c>
      <c r="D51" s="412">
        <f>SUM(D52:D54)</f>
        <v>2920</v>
      </c>
      <c r="E51" s="224">
        <f>SUM(E52:E54)</f>
        <v>2920</v>
      </c>
    </row>
    <row r="52" spans="1:5" s="313" customFormat="1" ht="12" customHeight="1" x14ac:dyDescent="0.2">
      <c r="A52" s="305" t="s">
        <v>92</v>
      </c>
      <c r="B52" s="9" t="s">
        <v>160</v>
      </c>
      <c r="C52" s="419"/>
      <c r="D52" s="450">
        <v>2920</v>
      </c>
      <c r="E52" s="420">
        <f>C52+D52</f>
        <v>2920</v>
      </c>
    </row>
    <row r="53" spans="1:5" ht="12" customHeight="1" x14ac:dyDescent="0.2">
      <c r="A53" s="305" t="s">
        <v>93</v>
      </c>
      <c r="B53" s="8" t="s">
        <v>143</v>
      </c>
      <c r="C53" s="66"/>
      <c r="D53" s="459"/>
      <c r="E53" s="410">
        <f>C53+D53</f>
        <v>0</v>
      </c>
    </row>
    <row r="54" spans="1:5" ht="12" customHeight="1" x14ac:dyDescent="0.2">
      <c r="A54" s="305" t="s">
        <v>94</v>
      </c>
      <c r="B54" s="8" t="s">
        <v>51</v>
      </c>
      <c r="C54" s="66"/>
      <c r="D54" s="459"/>
      <c r="E54" s="410">
        <f>C54+D54</f>
        <v>0</v>
      </c>
    </row>
    <row r="55" spans="1:5" ht="12" customHeight="1" thickBot="1" x14ac:dyDescent="0.25">
      <c r="A55" s="305" t="s">
        <v>95</v>
      </c>
      <c r="B55" s="8" t="s">
        <v>448</v>
      </c>
      <c r="C55" s="66"/>
      <c r="D55" s="459"/>
      <c r="E55" s="410">
        <f>C55+D55</f>
        <v>0</v>
      </c>
    </row>
    <row r="56" spans="1:5" ht="15" customHeight="1" thickBot="1" x14ac:dyDescent="0.25">
      <c r="A56" s="125" t="s">
        <v>13</v>
      </c>
      <c r="B56" s="105" t="s">
        <v>6</v>
      </c>
      <c r="C56" s="442"/>
      <c r="D56" s="449"/>
      <c r="E56" s="224">
        <f>C56+D56</f>
        <v>0</v>
      </c>
    </row>
    <row r="57" spans="1:5" ht="13.5" thickBot="1" x14ac:dyDescent="0.25">
      <c r="A57" s="125" t="s">
        <v>14</v>
      </c>
      <c r="B57" s="151" t="s">
        <v>452</v>
      </c>
      <c r="C57" s="445">
        <f>+C45+C51+C56</f>
        <v>66827</v>
      </c>
      <c r="D57" s="457">
        <f>+D45+D51+D56</f>
        <v>-4064</v>
      </c>
      <c r="E57" s="227">
        <f>+E45+E51+E56</f>
        <v>62763</v>
      </c>
    </row>
    <row r="58" spans="1:5" ht="15" customHeight="1" thickBot="1" x14ac:dyDescent="0.25">
      <c r="C58" s="229"/>
      <c r="E58" s="229"/>
    </row>
    <row r="59" spans="1:5" ht="14.25" customHeight="1" thickBot="1" x14ac:dyDescent="0.25">
      <c r="A59" s="154" t="s">
        <v>443</v>
      </c>
      <c r="B59" s="155"/>
      <c r="C59" s="425">
        <v>12</v>
      </c>
      <c r="D59" s="425">
        <v>-2</v>
      </c>
      <c r="E59" s="424">
        <v>10</v>
      </c>
    </row>
    <row r="60" spans="1:5" ht="13.5" thickBot="1" x14ac:dyDescent="0.25">
      <c r="A60" s="154" t="s">
        <v>156</v>
      </c>
      <c r="B60" s="155"/>
      <c r="C60" s="425"/>
      <c r="D60" s="425"/>
      <c r="E60" s="424"/>
    </row>
    <row r="62" spans="1:5" x14ac:dyDescent="0.2">
      <c r="A62" s="487" t="s">
        <v>621</v>
      </c>
      <c r="B62" s="487"/>
      <c r="C62" s="487"/>
      <c r="D62" s="487"/>
    </row>
  </sheetData>
  <sheetProtection formatCells="0"/>
  <mergeCells count="5">
    <mergeCell ref="B2:D2"/>
    <mergeCell ref="B3:D3"/>
    <mergeCell ref="A7:E7"/>
    <mergeCell ref="A44:E44"/>
    <mergeCell ref="A62:D6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5B9A2-DB49-4254-8113-650659DDE6BB}">
  <sheetPr>
    <tabColor rgb="FF92D050"/>
  </sheetPr>
  <dimension ref="A1:E62"/>
  <sheetViews>
    <sheetView topLeftCell="A35" zoomScale="145" zoomScaleNormal="145" workbookViewId="0">
      <selection activeCell="A62" sqref="A62:D62"/>
    </sheetView>
  </sheetViews>
  <sheetFormatPr defaultRowHeight="12.75" x14ac:dyDescent="0.2"/>
  <cols>
    <col min="1" max="1" width="13.83203125" style="152" customWidth="1"/>
    <col min="2" max="2" width="54.5" style="153" customWidth="1"/>
    <col min="3" max="5" width="15.83203125" style="153" customWidth="1"/>
    <col min="6" max="16384" width="9.33203125" style="153"/>
  </cols>
  <sheetData>
    <row r="1" spans="1:5" s="133" customFormat="1" ht="16.5" thickBot="1" x14ac:dyDescent="0.25">
      <c r="A1" s="132"/>
      <c r="B1" s="134"/>
      <c r="C1" s="2"/>
      <c r="D1" s="2"/>
      <c r="E1" s="437" t="s">
        <v>618</v>
      </c>
    </row>
    <row r="2" spans="1:5" s="309" customFormat="1" ht="25.5" customHeight="1" thickBot="1" x14ac:dyDescent="0.25">
      <c r="A2" s="438" t="s">
        <v>613</v>
      </c>
      <c r="B2" s="484" t="s">
        <v>466</v>
      </c>
      <c r="C2" s="485"/>
      <c r="D2" s="486"/>
      <c r="E2" s="439" t="s">
        <v>53</v>
      </c>
    </row>
    <row r="3" spans="1:5" s="309" customFormat="1" ht="24.75" thickBot="1" x14ac:dyDescent="0.25">
      <c r="A3" s="438" t="s">
        <v>153</v>
      </c>
      <c r="B3" s="484" t="s">
        <v>355</v>
      </c>
      <c r="C3" s="485"/>
      <c r="D3" s="486"/>
      <c r="E3" s="439" t="s">
        <v>45</v>
      </c>
    </row>
    <row r="4" spans="1:5" s="310" customFormat="1" ht="15.95" customHeight="1" thickBot="1" x14ac:dyDescent="0.3">
      <c r="A4" s="135"/>
      <c r="B4" s="135"/>
      <c r="C4" s="136"/>
      <c r="D4" s="72"/>
      <c r="E4" s="136" t="s">
        <v>46</v>
      </c>
    </row>
    <row r="5" spans="1:5" ht="36.75" thickBot="1" x14ac:dyDescent="0.25">
      <c r="A5" s="263" t="s">
        <v>155</v>
      </c>
      <c r="B5" s="137" t="s">
        <v>606</v>
      </c>
      <c r="C5" s="24" t="s">
        <v>548</v>
      </c>
      <c r="D5" s="24" t="s">
        <v>564</v>
      </c>
      <c r="E5" s="38" t="s">
        <v>569</v>
      </c>
    </row>
    <row r="6" spans="1:5" s="311" customFormat="1" ht="12.95" customHeight="1" thickBot="1" x14ac:dyDescent="0.25">
      <c r="A6" s="122" t="s">
        <v>424</v>
      </c>
      <c r="B6" s="123" t="s">
        <v>425</v>
      </c>
      <c r="C6" s="123" t="s">
        <v>426</v>
      </c>
      <c r="D6" s="432" t="s">
        <v>428</v>
      </c>
      <c r="E6" s="382" t="s">
        <v>551</v>
      </c>
    </row>
    <row r="7" spans="1:5" s="311" customFormat="1" ht="15.95" customHeight="1" thickBot="1" x14ac:dyDescent="0.25">
      <c r="A7" s="478" t="s">
        <v>49</v>
      </c>
      <c r="B7" s="479"/>
      <c r="C7" s="479"/>
      <c r="D7" s="479"/>
      <c r="E7" s="480"/>
    </row>
    <row r="8" spans="1:5" s="232" customFormat="1" ht="12" customHeight="1" thickBot="1" x14ac:dyDescent="0.25">
      <c r="A8" s="122" t="s">
        <v>11</v>
      </c>
      <c r="B8" s="142" t="s">
        <v>444</v>
      </c>
      <c r="C8" s="180">
        <f>SUM(C9:C19)</f>
        <v>3403</v>
      </c>
      <c r="D8" s="180">
        <f>SUM(D9:D19)</f>
        <v>-1720</v>
      </c>
      <c r="E8" s="224">
        <f>SUM(E9:E19)</f>
        <v>1683</v>
      </c>
    </row>
    <row r="9" spans="1:5" s="232" customFormat="1" ht="12" customHeight="1" x14ac:dyDescent="0.2">
      <c r="A9" s="304" t="s">
        <v>86</v>
      </c>
      <c r="B9" s="10" t="s">
        <v>211</v>
      </c>
      <c r="C9" s="414"/>
      <c r="D9" s="414"/>
      <c r="E9" s="440">
        <f>C9+D9</f>
        <v>0</v>
      </c>
    </row>
    <row r="10" spans="1:5" s="232" customFormat="1" ht="12" customHeight="1" x14ac:dyDescent="0.2">
      <c r="A10" s="305" t="s">
        <v>87</v>
      </c>
      <c r="B10" s="8" t="s">
        <v>212</v>
      </c>
      <c r="C10" s="177">
        <v>300</v>
      </c>
      <c r="D10" s="446">
        <v>502</v>
      </c>
      <c r="E10" s="416">
        <f t="shared" ref="E10:E25" si="0">C10+D10</f>
        <v>802</v>
      </c>
    </row>
    <row r="11" spans="1:5" s="232" customFormat="1" ht="12" customHeight="1" x14ac:dyDescent="0.2">
      <c r="A11" s="305" t="s">
        <v>88</v>
      </c>
      <c r="B11" s="8" t="s">
        <v>213</v>
      </c>
      <c r="C11" s="177"/>
      <c r="D11" s="446"/>
      <c r="E11" s="416">
        <f t="shared" si="0"/>
        <v>0</v>
      </c>
    </row>
    <row r="12" spans="1:5" s="232" customFormat="1" ht="12" customHeight="1" x14ac:dyDescent="0.2">
      <c r="A12" s="305" t="s">
        <v>89</v>
      </c>
      <c r="B12" s="8" t="s">
        <v>214</v>
      </c>
      <c r="C12" s="177"/>
      <c r="D12" s="446"/>
      <c r="E12" s="416">
        <f t="shared" si="0"/>
        <v>0</v>
      </c>
    </row>
    <row r="13" spans="1:5" s="232" customFormat="1" ht="12" customHeight="1" x14ac:dyDescent="0.2">
      <c r="A13" s="305" t="s">
        <v>115</v>
      </c>
      <c r="B13" s="8" t="s">
        <v>215</v>
      </c>
      <c r="C13" s="177">
        <v>3103</v>
      </c>
      <c r="D13" s="446">
        <v>-2502</v>
      </c>
      <c r="E13" s="416">
        <f t="shared" si="0"/>
        <v>601</v>
      </c>
    </row>
    <row r="14" spans="1:5" s="232" customFormat="1" ht="12" customHeight="1" x14ac:dyDescent="0.2">
      <c r="A14" s="305" t="s">
        <v>90</v>
      </c>
      <c r="B14" s="8" t="s">
        <v>337</v>
      </c>
      <c r="C14" s="177"/>
      <c r="D14" s="446">
        <v>270</v>
      </c>
      <c r="E14" s="416">
        <f t="shared" si="0"/>
        <v>270</v>
      </c>
    </row>
    <row r="15" spans="1:5" s="232" customFormat="1" ht="12" customHeight="1" x14ac:dyDescent="0.2">
      <c r="A15" s="305" t="s">
        <v>91</v>
      </c>
      <c r="B15" s="7" t="s">
        <v>338</v>
      </c>
      <c r="C15" s="177"/>
      <c r="D15" s="446"/>
      <c r="E15" s="416">
        <f t="shared" si="0"/>
        <v>0</v>
      </c>
    </row>
    <row r="16" spans="1:5" s="232" customFormat="1" ht="12" customHeight="1" x14ac:dyDescent="0.2">
      <c r="A16" s="305" t="s">
        <v>101</v>
      </c>
      <c r="B16" s="8" t="s">
        <v>218</v>
      </c>
      <c r="C16" s="417"/>
      <c r="D16" s="447"/>
      <c r="E16" s="418">
        <f t="shared" si="0"/>
        <v>0</v>
      </c>
    </row>
    <row r="17" spans="1:5" s="312" customFormat="1" ht="12" customHeight="1" x14ac:dyDescent="0.2">
      <c r="A17" s="305" t="s">
        <v>102</v>
      </c>
      <c r="B17" s="8" t="s">
        <v>219</v>
      </c>
      <c r="C17" s="177"/>
      <c r="D17" s="446"/>
      <c r="E17" s="416">
        <f t="shared" si="0"/>
        <v>0</v>
      </c>
    </row>
    <row r="18" spans="1:5" s="312" customFormat="1" ht="12" customHeight="1" x14ac:dyDescent="0.2">
      <c r="A18" s="305" t="s">
        <v>103</v>
      </c>
      <c r="B18" s="8" t="s">
        <v>370</v>
      </c>
      <c r="C18" s="179"/>
      <c r="D18" s="448"/>
      <c r="E18" s="441">
        <f t="shared" si="0"/>
        <v>0</v>
      </c>
    </row>
    <row r="19" spans="1:5" s="312" customFormat="1" ht="12" customHeight="1" thickBot="1" x14ac:dyDescent="0.25">
      <c r="A19" s="305" t="s">
        <v>104</v>
      </c>
      <c r="B19" s="7" t="s">
        <v>220</v>
      </c>
      <c r="C19" s="179"/>
      <c r="D19" s="448">
        <v>10</v>
      </c>
      <c r="E19" s="441">
        <f t="shared" si="0"/>
        <v>10</v>
      </c>
    </row>
    <row r="20" spans="1:5" s="232" customFormat="1" ht="12" customHeight="1" thickBot="1" x14ac:dyDescent="0.25">
      <c r="A20" s="122" t="s">
        <v>12</v>
      </c>
      <c r="B20" s="142" t="s">
        <v>339</v>
      </c>
      <c r="C20" s="180">
        <f>SUM(C21:C23)</f>
        <v>0</v>
      </c>
      <c r="D20" s="412">
        <f>SUM(D21:D23)</f>
        <v>0</v>
      </c>
      <c r="E20" s="224">
        <f>SUM(E21:E23)</f>
        <v>0</v>
      </c>
    </row>
    <row r="21" spans="1:5" s="312" customFormat="1" ht="12" customHeight="1" x14ac:dyDescent="0.2">
      <c r="A21" s="305" t="s">
        <v>92</v>
      </c>
      <c r="B21" s="9" t="s">
        <v>188</v>
      </c>
      <c r="C21" s="177"/>
      <c r="D21" s="446"/>
      <c r="E21" s="416">
        <f t="shared" si="0"/>
        <v>0</v>
      </c>
    </row>
    <row r="22" spans="1:5" s="312" customFormat="1" ht="12" customHeight="1" x14ac:dyDescent="0.2">
      <c r="A22" s="305" t="s">
        <v>93</v>
      </c>
      <c r="B22" s="8" t="s">
        <v>340</v>
      </c>
      <c r="C22" s="177"/>
      <c r="D22" s="446"/>
      <c r="E22" s="416">
        <f t="shared" si="0"/>
        <v>0</v>
      </c>
    </row>
    <row r="23" spans="1:5" s="312" customFormat="1" ht="12" customHeight="1" x14ac:dyDescent="0.2">
      <c r="A23" s="305" t="s">
        <v>94</v>
      </c>
      <c r="B23" s="8" t="s">
        <v>341</v>
      </c>
      <c r="C23" s="177"/>
      <c r="D23" s="446"/>
      <c r="E23" s="416">
        <f t="shared" si="0"/>
        <v>0</v>
      </c>
    </row>
    <row r="24" spans="1:5" s="312" customFormat="1" ht="12" customHeight="1" thickBot="1" x14ac:dyDescent="0.25">
      <c r="A24" s="305" t="s">
        <v>95</v>
      </c>
      <c r="B24" s="8" t="s">
        <v>449</v>
      </c>
      <c r="C24" s="177"/>
      <c r="D24" s="446"/>
      <c r="E24" s="416">
        <f t="shared" si="0"/>
        <v>0</v>
      </c>
    </row>
    <row r="25" spans="1:5" s="312" customFormat="1" ht="12" customHeight="1" thickBot="1" x14ac:dyDescent="0.25">
      <c r="A25" s="125" t="s">
        <v>13</v>
      </c>
      <c r="B25" s="105" t="s">
        <v>130</v>
      </c>
      <c r="C25" s="442"/>
      <c r="D25" s="449"/>
      <c r="E25" s="224">
        <f t="shared" si="0"/>
        <v>0</v>
      </c>
    </row>
    <row r="26" spans="1:5" s="312" customFormat="1" ht="12" customHeight="1" thickBot="1" x14ac:dyDescent="0.25">
      <c r="A26" s="125" t="s">
        <v>14</v>
      </c>
      <c r="B26" s="105" t="s">
        <v>342</v>
      </c>
      <c r="C26" s="180">
        <f>+C27+C28</f>
        <v>0</v>
      </c>
      <c r="D26" s="412">
        <f>+D27+D28</f>
        <v>0</v>
      </c>
      <c r="E26" s="224">
        <f>+E27+E28+E29</f>
        <v>0</v>
      </c>
    </row>
    <row r="27" spans="1:5" s="312" customFormat="1" ht="12" customHeight="1" x14ac:dyDescent="0.2">
      <c r="A27" s="306" t="s">
        <v>198</v>
      </c>
      <c r="B27" s="307" t="s">
        <v>340</v>
      </c>
      <c r="C27" s="419"/>
      <c r="D27" s="450"/>
      <c r="E27" s="420">
        <f>C27+D27</f>
        <v>0</v>
      </c>
    </row>
    <row r="28" spans="1:5" s="312" customFormat="1" ht="12" customHeight="1" x14ac:dyDescent="0.2">
      <c r="A28" s="306" t="s">
        <v>201</v>
      </c>
      <c r="B28" s="308" t="s">
        <v>343</v>
      </c>
      <c r="C28" s="181"/>
      <c r="D28" s="451"/>
      <c r="E28" s="416">
        <f>C28+D28</f>
        <v>0</v>
      </c>
    </row>
    <row r="29" spans="1:5" s="312" customFormat="1" ht="12" customHeight="1" thickBot="1" x14ac:dyDescent="0.25">
      <c r="A29" s="305" t="s">
        <v>202</v>
      </c>
      <c r="B29" s="110" t="s">
        <v>450</v>
      </c>
      <c r="C29" s="443"/>
      <c r="D29" s="452"/>
      <c r="E29" s="441">
        <f>C29+D29</f>
        <v>0</v>
      </c>
    </row>
    <row r="30" spans="1:5" s="312" customFormat="1" ht="12" customHeight="1" thickBot="1" x14ac:dyDescent="0.25">
      <c r="A30" s="125" t="s">
        <v>15</v>
      </c>
      <c r="B30" s="105" t="s">
        <v>344</v>
      </c>
      <c r="C30" s="180">
        <f>+C31+C32+C33</f>
        <v>0</v>
      </c>
      <c r="D30" s="180">
        <f>+D31+D32+D33</f>
        <v>0</v>
      </c>
      <c r="E30" s="453">
        <f>C30+D30</f>
        <v>0</v>
      </c>
    </row>
    <row r="31" spans="1:5" s="312" customFormat="1" ht="12" customHeight="1" x14ac:dyDescent="0.2">
      <c r="A31" s="306" t="s">
        <v>79</v>
      </c>
      <c r="B31" s="307" t="s">
        <v>225</v>
      </c>
      <c r="C31" s="419"/>
      <c r="D31" s="450"/>
      <c r="E31" s="454">
        <f>+E32+E33+E34</f>
        <v>0</v>
      </c>
    </row>
    <row r="32" spans="1:5" s="312" customFormat="1" ht="12" customHeight="1" x14ac:dyDescent="0.2">
      <c r="A32" s="306" t="s">
        <v>80</v>
      </c>
      <c r="B32" s="308" t="s">
        <v>226</v>
      </c>
      <c r="C32" s="181"/>
      <c r="D32" s="451"/>
      <c r="E32" s="420">
        <f>C32+D32</f>
        <v>0</v>
      </c>
    </row>
    <row r="33" spans="1:5" s="312" customFormat="1" ht="12" customHeight="1" thickBot="1" x14ac:dyDescent="0.25">
      <c r="A33" s="305" t="s">
        <v>81</v>
      </c>
      <c r="B33" s="110" t="s">
        <v>227</v>
      </c>
      <c r="C33" s="443"/>
      <c r="D33" s="455"/>
      <c r="E33" s="407">
        <f>C33+D33</f>
        <v>0</v>
      </c>
    </row>
    <row r="34" spans="1:5" s="232" customFormat="1" ht="12" customHeight="1" thickBot="1" x14ac:dyDescent="0.25">
      <c r="A34" s="125" t="s">
        <v>16</v>
      </c>
      <c r="B34" s="105" t="s">
        <v>313</v>
      </c>
      <c r="C34" s="442"/>
      <c r="D34" s="449"/>
      <c r="E34" s="456">
        <f>C34+D34</f>
        <v>0</v>
      </c>
    </row>
    <row r="35" spans="1:5" s="232" customFormat="1" ht="12" customHeight="1" thickBot="1" x14ac:dyDescent="0.25">
      <c r="A35" s="125" t="s">
        <v>17</v>
      </c>
      <c r="B35" s="105" t="s">
        <v>345</v>
      </c>
      <c r="C35" s="442"/>
      <c r="D35" s="449"/>
      <c r="E35" s="224">
        <f>C35+D35</f>
        <v>0</v>
      </c>
    </row>
    <row r="36" spans="1:5" s="232" customFormat="1" ht="12" customHeight="1" thickBot="1" x14ac:dyDescent="0.25">
      <c r="A36" s="122" t="s">
        <v>18</v>
      </c>
      <c r="B36" s="105" t="s">
        <v>451</v>
      </c>
      <c r="C36" s="180">
        <f>+C8+C20+C25+C26+C30+C34+C35</f>
        <v>3403</v>
      </c>
      <c r="D36" s="412">
        <f>+D8+D20+D25+D26+D30+D34+D35</f>
        <v>-1720</v>
      </c>
      <c r="E36" s="224">
        <f>C36+D36</f>
        <v>1683</v>
      </c>
    </row>
    <row r="37" spans="1:5" s="232" customFormat="1" ht="12" customHeight="1" thickBot="1" x14ac:dyDescent="0.25">
      <c r="A37" s="143" t="s">
        <v>19</v>
      </c>
      <c r="B37" s="105" t="s">
        <v>347</v>
      </c>
      <c r="C37" s="180">
        <f>+C38+C39+C40</f>
        <v>63424</v>
      </c>
      <c r="D37" s="412">
        <f>+D38+D39+D40</f>
        <v>-2344</v>
      </c>
      <c r="E37" s="224">
        <f>E38+E39+E40</f>
        <v>61080</v>
      </c>
    </row>
    <row r="38" spans="1:5" s="232" customFormat="1" ht="12" customHeight="1" x14ac:dyDescent="0.2">
      <c r="A38" s="306" t="s">
        <v>348</v>
      </c>
      <c r="B38" s="307" t="s">
        <v>170</v>
      </c>
      <c r="C38" s="419"/>
      <c r="D38" s="450">
        <v>140</v>
      </c>
      <c r="E38" s="454">
        <v>140</v>
      </c>
    </row>
    <row r="39" spans="1:5" s="232" customFormat="1" ht="12" customHeight="1" x14ac:dyDescent="0.2">
      <c r="A39" s="306" t="s">
        <v>349</v>
      </c>
      <c r="B39" s="308" t="s">
        <v>2</v>
      </c>
      <c r="C39" s="181"/>
      <c r="D39" s="451"/>
      <c r="E39" s="420">
        <f>C39+D39</f>
        <v>0</v>
      </c>
    </row>
    <row r="40" spans="1:5" s="312" customFormat="1" ht="12" customHeight="1" thickBot="1" x14ac:dyDescent="0.25">
      <c r="A40" s="305" t="s">
        <v>350</v>
      </c>
      <c r="B40" s="110" t="s">
        <v>351</v>
      </c>
      <c r="C40" s="443">
        <v>63424</v>
      </c>
      <c r="D40" s="455">
        <v>-2484</v>
      </c>
      <c r="E40" s="407">
        <f>C40+D40</f>
        <v>60940</v>
      </c>
    </row>
    <row r="41" spans="1:5" s="312" customFormat="1" ht="15" customHeight="1" thickBot="1" x14ac:dyDescent="0.25">
      <c r="A41" s="143" t="s">
        <v>20</v>
      </c>
      <c r="B41" s="144" t="s">
        <v>352</v>
      </c>
      <c r="C41" s="445">
        <f>+C36+C37</f>
        <v>66827</v>
      </c>
      <c r="D41" s="457">
        <f>+D36+D37</f>
        <v>-4064</v>
      </c>
      <c r="E41" s="184">
        <f>C41+D41</f>
        <v>62763</v>
      </c>
    </row>
    <row r="42" spans="1:5" s="312" customFormat="1" ht="15" customHeight="1" x14ac:dyDescent="0.2">
      <c r="A42" s="145"/>
      <c r="B42" s="146"/>
      <c r="C42" s="225"/>
      <c r="E42" s="458"/>
    </row>
    <row r="43" spans="1:5" ht="13.5" thickBot="1" x14ac:dyDescent="0.25">
      <c r="A43" s="147"/>
      <c r="B43" s="148"/>
      <c r="C43" s="226"/>
    </row>
    <row r="44" spans="1:5" s="311" customFormat="1" ht="16.5" customHeight="1" thickBot="1" x14ac:dyDescent="0.25">
      <c r="A44" s="478" t="s">
        <v>50</v>
      </c>
      <c r="B44" s="479"/>
      <c r="C44" s="479"/>
      <c r="D44" s="479"/>
      <c r="E44" s="480"/>
    </row>
    <row r="45" spans="1:5" s="313" customFormat="1" ht="12" customHeight="1" thickBot="1" x14ac:dyDescent="0.25">
      <c r="A45" s="125" t="s">
        <v>11</v>
      </c>
      <c r="B45" s="105" t="s">
        <v>353</v>
      </c>
      <c r="C45" s="180">
        <f>SUM(C46:C50)</f>
        <v>66827</v>
      </c>
      <c r="D45" s="412">
        <f>SUM(D46:D50)</f>
        <v>-6984</v>
      </c>
      <c r="E45" s="224">
        <f>SUM(E46:E50)</f>
        <v>59843</v>
      </c>
    </row>
    <row r="46" spans="1:5" ht="12" customHeight="1" x14ac:dyDescent="0.2">
      <c r="A46" s="305" t="s">
        <v>86</v>
      </c>
      <c r="B46" s="9" t="s">
        <v>42</v>
      </c>
      <c r="C46" s="419">
        <v>29664</v>
      </c>
      <c r="D46" s="450">
        <v>188</v>
      </c>
      <c r="E46" s="420">
        <f>C46+D46</f>
        <v>29852</v>
      </c>
    </row>
    <row r="47" spans="1:5" ht="12" customHeight="1" x14ac:dyDescent="0.2">
      <c r="A47" s="305" t="s">
        <v>87</v>
      </c>
      <c r="B47" s="8" t="s">
        <v>139</v>
      </c>
      <c r="C47" s="66">
        <v>7772</v>
      </c>
      <c r="D47" s="459">
        <v>-411</v>
      </c>
      <c r="E47" s="410">
        <f>C47+D47</f>
        <v>7361</v>
      </c>
    </row>
    <row r="48" spans="1:5" ht="12" customHeight="1" x14ac:dyDescent="0.2">
      <c r="A48" s="305" t="s">
        <v>88</v>
      </c>
      <c r="B48" s="8" t="s">
        <v>114</v>
      </c>
      <c r="C48" s="66">
        <v>29391</v>
      </c>
      <c r="D48" s="459">
        <v>-6761</v>
      </c>
      <c r="E48" s="410">
        <f>C48+D48</f>
        <v>22630</v>
      </c>
    </row>
    <row r="49" spans="1:5" ht="12" customHeight="1" x14ac:dyDescent="0.2">
      <c r="A49" s="305" t="s">
        <v>89</v>
      </c>
      <c r="B49" s="8" t="s">
        <v>140</v>
      </c>
      <c r="C49" s="66"/>
      <c r="D49" s="459"/>
      <c r="E49" s="410">
        <f>C49+D49</f>
        <v>0</v>
      </c>
    </row>
    <row r="50" spans="1:5" ht="12" customHeight="1" thickBot="1" x14ac:dyDescent="0.25">
      <c r="A50" s="305" t="s">
        <v>115</v>
      </c>
      <c r="B50" s="8" t="s">
        <v>141</v>
      </c>
      <c r="C50" s="66"/>
      <c r="D50" s="459"/>
      <c r="E50" s="410">
        <f>C50+D50</f>
        <v>0</v>
      </c>
    </row>
    <row r="51" spans="1:5" ht="12" customHeight="1" thickBot="1" x14ac:dyDescent="0.25">
      <c r="A51" s="125" t="s">
        <v>12</v>
      </c>
      <c r="B51" s="105" t="s">
        <v>354</v>
      </c>
      <c r="C51" s="180">
        <f>SUM(C52:C54)</f>
        <v>0</v>
      </c>
      <c r="D51" s="412">
        <f>SUM(D52:D54)</f>
        <v>2920</v>
      </c>
      <c r="E51" s="224">
        <f>SUM(E52:E54)</f>
        <v>2920</v>
      </c>
    </row>
    <row r="52" spans="1:5" s="313" customFormat="1" ht="12" customHeight="1" x14ac:dyDescent="0.2">
      <c r="A52" s="305" t="s">
        <v>92</v>
      </c>
      <c r="B52" s="9" t="s">
        <v>160</v>
      </c>
      <c r="C52" s="419"/>
      <c r="D52" s="450">
        <v>2920</v>
      </c>
      <c r="E52" s="420">
        <f>C52+D52</f>
        <v>2920</v>
      </c>
    </row>
    <row r="53" spans="1:5" ht="12" customHeight="1" x14ac:dyDescent="0.2">
      <c r="A53" s="305" t="s">
        <v>93</v>
      </c>
      <c r="B53" s="8" t="s">
        <v>143</v>
      </c>
      <c r="C53" s="66"/>
      <c r="D53" s="459"/>
      <c r="E53" s="410">
        <f>C53+D53</f>
        <v>0</v>
      </c>
    </row>
    <row r="54" spans="1:5" ht="12" customHeight="1" x14ac:dyDescent="0.2">
      <c r="A54" s="305" t="s">
        <v>94</v>
      </c>
      <c r="B54" s="8" t="s">
        <v>51</v>
      </c>
      <c r="C54" s="66"/>
      <c r="D54" s="459"/>
      <c r="E54" s="410">
        <f>C54+D54</f>
        <v>0</v>
      </c>
    </row>
    <row r="55" spans="1:5" ht="12" customHeight="1" thickBot="1" x14ac:dyDescent="0.25">
      <c r="A55" s="305" t="s">
        <v>95</v>
      </c>
      <c r="B55" s="8" t="s">
        <v>448</v>
      </c>
      <c r="C55" s="66"/>
      <c r="D55" s="459"/>
      <c r="E55" s="410">
        <f>C55+D55</f>
        <v>0</v>
      </c>
    </row>
    <row r="56" spans="1:5" ht="15" customHeight="1" thickBot="1" x14ac:dyDescent="0.25">
      <c r="A56" s="125" t="s">
        <v>13</v>
      </c>
      <c r="B56" s="105" t="s">
        <v>6</v>
      </c>
      <c r="C56" s="442"/>
      <c r="D56" s="449"/>
      <c r="E56" s="224">
        <f>C56+D56</f>
        <v>0</v>
      </c>
    </row>
    <row r="57" spans="1:5" ht="13.5" thickBot="1" x14ac:dyDescent="0.25">
      <c r="A57" s="125" t="s">
        <v>14</v>
      </c>
      <c r="B57" s="151" t="s">
        <v>452</v>
      </c>
      <c r="C57" s="445">
        <f>+C45+C51+C56</f>
        <v>66827</v>
      </c>
      <c r="D57" s="457">
        <f>+D45+D51+D56</f>
        <v>-4064</v>
      </c>
      <c r="E57" s="227">
        <f>+E45+E51+E56</f>
        <v>62763</v>
      </c>
    </row>
    <row r="58" spans="1:5" ht="15" customHeight="1" thickBot="1" x14ac:dyDescent="0.25">
      <c r="C58" s="229"/>
      <c r="E58" s="229"/>
    </row>
    <row r="59" spans="1:5" ht="14.25" customHeight="1" thickBot="1" x14ac:dyDescent="0.25">
      <c r="A59" s="154" t="s">
        <v>443</v>
      </c>
      <c r="B59" s="155"/>
      <c r="C59" s="425">
        <v>12</v>
      </c>
      <c r="D59" s="425">
        <v>-2</v>
      </c>
      <c r="E59" s="424">
        <f>C59+D59</f>
        <v>10</v>
      </c>
    </row>
    <row r="60" spans="1:5" ht="13.5" thickBot="1" x14ac:dyDescent="0.25">
      <c r="A60" s="154" t="s">
        <v>156</v>
      </c>
      <c r="B60" s="155"/>
      <c r="C60" s="425"/>
      <c r="D60" s="425"/>
      <c r="E60" s="424"/>
    </row>
    <row r="62" spans="1:5" x14ac:dyDescent="0.2">
      <c r="A62" s="487" t="s">
        <v>622</v>
      </c>
      <c r="B62" s="487"/>
      <c r="C62" s="487"/>
      <c r="D62" s="487"/>
    </row>
  </sheetData>
  <sheetProtection formatCells="0"/>
  <mergeCells count="5">
    <mergeCell ref="B2:D2"/>
    <mergeCell ref="B3:D3"/>
    <mergeCell ref="A7:E7"/>
    <mergeCell ref="A44:E44"/>
    <mergeCell ref="A62:D6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4D71-FF2D-437F-AB75-23EF0A72A405}">
  <sheetPr>
    <tabColor rgb="FF92D050"/>
  </sheetPr>
  <dimension ref="A1:G168"/>
  <sheetViews>
    <sheetView view="pageLayout" zoomScaleNormal="120" zoomScaleSheetLayoutView="100" workbookViewId="0">
      <selection activeCell="F12" sqref="F12"/>
    </sheetView>
  </sheetViews>
  <sheetFormatPr defaultRowHeight="15.75" x14ac:dyDescent="0.25"/>
  <cols>
    <col min="1" max="1" width="9" style="245" customWidth="1"/>
    <col min="2" max="2" width="75.83203125" style="245" customWidth="1"/>
    <col min="3" max="3" width="15.5" style="246" customWidth="1"/>
    <col min="4" max="5" width="15.5" style="245" customWidth="1"/>
    <col min="6" max="6" width="9" style="37" customWidth="1"/>
    <col min="7" max="16384" width="9.33203125" style="37"/>
  </cols>
  <sheetData>
    <row r="1" spans="1:5" ht="15.95" customHeight="1" x14ac:dyDescent="0.25">
      <c r="A1" s="470" t="s">
        <v>8</v>
      </c>
      <c r="B1" s="470"/>
      <c r="C1" s="470"/>
      <c r="D1" s="470"/>
      <c r="E1" s="470"/>
    </row>
    <row r="2" spans="1:5" ht="15.95" customHeight="1" thickBot="1" x14ac:dyDescent="0.3">
      <c r="A2" s="469" t="s">
        <v>118</v>
      </c>
      <c r="B2" s="469"/>
      <c r="D2" s="109"/>
      <c r="E2" s="175" t="s">
        <v>161</v>
      </c>
    </row>
    <row r="3" spans="1:5" ht="38.1" customHeight="1" thickBot="1" x14ac:dyDescent="0.3">
      <c r="A3" s="23" t="s">
        <v>62</v>
      </c>
      <c r="B3" s="24" t="s">
        <v>10</v>
      </c>
      <c r="C3" s="24" t="s">
        <v>482</v>
      </c>
      <c r="D3" s="261" t="s">
        <v>483</v>
      </c>
      <c r="E3" s="116" t="s">
        <v>484</v>
      </c>
    </row>
    <row r="4" spans="1:5" s="39" customFormat="1" ht="12" customHeight="1" thickBot="1" x14ac:dyDescent="0.25">
      <c r="A4" s="34" t="s">
        <v>424</v>
      </c>
      <c r="B4" s="35" t="s">
        <v>425</v>
      </c>
      <c r="C4" s="35" t="s">
        <v>426</v>
      </c>
      <c r="D4" s="35" t="s">
        <v>428</v>
      </c>
      <c r="E4" s="302" t="s">
        <v>427</v>
      </c>
    </row>
    <row r="5" spans="1:5" s="1" customFormat="1" ht="12" customHeight="1" thickBot="1" x14ac:dyDescent="0.25">
      <c r="A5" s="20" t="s">
        <v>11</v>
      </c>
      <c r="B5" s="21" t="s">
        <v>182</v>
      </c>
      <c r="C5" s="254">
        <f>+C6+C7+C8+C9+C10+C11</f>
        <v>87154</v>
      </c>
      <c r="D5" s="254">
        <f>+D6+D7+D8+D9+D10+D11</f>
        <v>79054</v>
      </c>
      <c r="E5" s="157">
        <f>+E6+E7+E8+E9+E10+E11</f>
        <v>70013</v>
      </c>
    </row>
    <row r="6" spans="1:5" s="1" customFormat="1" ht="12" customHeight="1" x14ac:dyDescent="0.2">
      <c r="A6" s="15" t="s">
        <v>86</v>
      </c>
      <c r="B6" s="270" t="s">
        <v>183</v>
      </c>
      <c r="C6" s="256">
        <v>16598</v>
      </c>
      <c r="D6" s="256">
        <v>18606</v>
      </c>
      <c r="E6" s="159">
        <v>19317</v>
      </c>
    </row>
    <row r="7" spans="1:5" s="1" customFormat="1" ht="12" customHeight="1" x14ac:dyDescent="0.2">
      <c r="A7" s="14" t="s">
        <v>87</v>
      </c>
      <c r="B7" s="271" t="s">
        <v>184</v>
      </c>
      <c r="C7" s="255">
        <v>31436</v>
      </c>
      <c r="D7" s="255">
        <v>24155</v>
      </c>
      <c r="E7" s="158">
        <v>25282</v>
      </c>
    </row>
    <row r="8" spans="1:5" s="1" customFormat="1" ht="12" customHeight="1" x14ac:dyDescent="0.2">
      <c r="A8" s="14" t="s">
        <v>88</v>
      </c>
      <c r="B8" s="271" t="s">
        <v>185</v>
      </c>
      <c r="C8" s="255">
        <v>31794</v>
      </c>
      <c r="D8" s="255">
        <v>30529</v>
      </c>
      <c r="E8" s="158">
        <v>22893</v>
      </c>
    </row>
    <row r="9" spans="1:5" s="1" customFormat="1" ht="12" customHeight="1" x14ac:dyDescent="0.2">
      <c r="A9" s="14" t="s">
        <v>89</v>
      </c>
      <c r="B9" s="271" t="s">
        <v>186</v>
      </c>
      <c r="C9" s="255">
        <v>2503</v>
      </c>
      <c r="D9" s="255">
        <v>2514</v>
      </c>
      <c r="E9" s="158">
        <v>2521</v>
      </c>
    </row>
    <row r="10" spans="1:5" s="1" customFormat="1" ht="12" customHeight="1" x14ac:dyDescent="0.2">
      <c r="A10" s="14" t="s">
        <v>115</v>
      </c>
      <c r="B10" s="170" t="s">
        <v>366</v>
      </c>
      <c r="C10" s="255">
        <v>3628</v>
      </c>
      <c r="D10" s="255">
        <v>3250</v>
      </c>
      <c r="E10" s="158"/>
    </row>
    <row r="11" spans="1:5" s="1" customFormat="1" ht="12" customHeight="1" thickBot="1" x14ac:dyDescent="0.25">
      <c r="A11" s="16" t="s">
        <v>90</v>
      </c>
      <c r="B11" s="171" t="s">
        <v>367</v>
      </c>
      <c r="C11" s="255">
        <v>1195</v>
      </c>
      <c r="D11" s="255"/>
      <c r="E11" s="158"/>
    </row>
    <row r="12" spans="1:5" s="1" customFormat="1" ht="12" customHeight="1" thickBot="1" x14ac:dyDescent="0.25">
      <c r="A12" s="20" t="s">
        <v>12</v>
      </c>
      <c r="B12" s="169" t="s">
        <v>187</v>
      </c>
      <c r="C12" s="254">
        <f>+C13+C14+C15+C16+C17</f>
        <v>19437</v>
      </c>
      <c r="D12" s="254">
        <f>+D13+D14+D15+D16+D17</f>
        <v>1714</v>
      </c>
      <c r="E12" s="157">
        <f>+E13+E14+E15+E16+E17</f>
        <v>31626</v>
      </c>
    </row>
    <row r="13" spans="1:5" s="1" customFormat="1" ht="12" customHeight="1" x14ac:dyDescent="0.2">
      <c r="A13" s="15" t="s">
        <v>92</v>
      </c>
      <c r="B13" s="270" t="s">
        <v>188</v>
      </c>
      <c r="C13" s="256"/>
      <c r="D13" s="256"/>
      <c r="E13" s="159"/>
    </row>
    <row r="14" spans="1:5" s="1" customFormat="1" ht="12" customHeight="1" x14ac:dyDescent="0.2">
      <c r="A14" s="14" t="s">
        <v>93</v>
      </c>
      <c r="B14" s="271" t="s">
        <v>189</v>
      </c>
      <c r="C14" s="255"/>
      <c r="D14" s="255"/>
      <c r="E14" s="158"/>
    </row>
    <row r="15" spans="1:5" s="1" customFormat="1" ht="12" customHeight="1" x14ac:dyDescent="0.2">
      <c r="A15" s="14" t="s">
        <v>94</v>
      </c>
      <c r="B15" s="271" t="s">
        <v>359</v>
      </c>
      <c r="C15" s="255"/>
      <c r="D15" s="255"/>
      <c r="E15" s="158">
        <v>17204</v>
      </c>
    </row>
    <row r="16" spans="1:5" s="1" customFormat="1" ht="12" customHeight="1" x14ac:dyDescent="0.2">
      <c r="A16" s="14" t="s">
        <v>95</v>
      </c>
      <c r="B16" s="271" t="s">
        <v>360</v>
      </c>
      <c r="C16" s="255"/>
      <c r="D16" s="255"/>
      <c r="E16" s="158"/>
    </row>
    <row r="17" spans="1:5" s="1" customFormat="1" ht="12" customHeight="1" x14ac:dyDescent="0.2">
      <c r="A17" s="14" t="s">
        <v>96</v>
      </c>
      <c r="B17" s="271" t="s">
        <v>190</v>
      </c>
      <c r="C17" s="255">
        <v>19437</v>
      </c>
      <c r="D17" s="255">
        <v>1714</v>
      </c>
      <c r="E17" s="158">
        <v>14422</v>
      </c>
    </row>
    <row r="18" spans="1:5" s="1" customFormat="1" ht="12" customHeight="1" thickBot="1" x14ac:dyDescent="0.25">
      <c r="A18" s="16" t="s">
        <v>105</v>
      </c>
      <c r="B18" s="171" t="s">
        <v>191</v>
      </c>
      <c r="C18" s="257"/>
      <c r="D18" s="257"/>
      <c r="E18" s="160"/>
    </row>
    <row r="19" spans="1:5" s="1" customFormat="1" ht="12" customHeight="1" thickBot="1" x14ac:dyDescent="0.25">
      <c r="A19" s="20" t="s">
        <v>13</v>
      </c>
      <c r="B19" s="21" t="s">
        <v>192</v>
      </c>
      <c r="C19" s="254">
        <f>+C20+C21+C22+C23+C24</f>
        <v>0</v>
      </c>
      <c r="D19" s="254">
        <f>+D20+D21+D22+D23+D24</f>
        <v>235</v>
      </c>
      <c r="E19" s="157">
        <f>+E20+E21+E22+E23+E24</f>
        <v>0</v>
      </c>
    </row>
    <row r="20" spans="1:5" s="1" customFormat="1" ht="12" customHeight="1" x14ac:dyDescent="0.2">
      <c r="A20" s="15" t="s">
        <v>75</v>
      </c>
      <c r="B20" s="270" t="s">
        <v>193</v>
      </c>
      <c r="C20" s="256"/>
      <c r="D20" s="256">
        <v>235</v>
      </c>
      <c r="E20" s="159"/>
    </row>
    <row r="21" spans="1:5" s="1" customFormat="1" ht="12" customHeight="1" x14ac:dyDescent="0.2">
      <c r="A21" s="14" t="s">
        <v>76</v>
      </c>
      <c r="B21" s="271" t="s">
        <v>194</v>
      </c>
      <c r="C21" s="255"/>
      <c r="D21" s="255"/>
      <c r="E21" s="158"/>
    </row>
    <row r="22" spans="1:5" s="1" customFormat="1" ht="12" customHeight="1" x14ac:dyDescent="0.2">
      <c r="A22" s="14" t="s">
        <v>77</v>
      </c>
      <c r="B22" s="271" t="s">
        <v>361</v>
      </c>
      <c r="C22" s="255"/>
      <c r="D22" s="255"/>
      <c r="E22" s="158"/>
    </row>
    <row r="23" spans="1:5" s="1" customFormat="1" ht="12" customHeight="1" x14ac:dyDescent="0.2">
      <c r="A23" s="14" t="s">
        <v>78</v>
      </c>
      <c r="B23" s="271" t="s">
        <v>362</v>
      </c>
      <c r="C23" s="255"/>
      <c r="D23" s="255"/>
      <c r="E23" s="158"/>
    </row>
    <row r="24" spans="1:5" s="1" customFormat="1" ht="12" customHeight="1" x14ac:dyDescent="0.2">
      <c r="A24" s="14" t="s">
        <v>127</v>
      </c>
      <c r="B24" s="271" t="s">
        <v>195</v>
      </c>
      <c r="C24" s="255"/>
      <c r="D24" s="255"/>
      <c r="E24" s="158"/>
    </row>
    <row r="25" spans="1:5" s="1" customFormat="1" ht="12" customHeight="1" thickBot="1" x14ac:dyDescent="0.25">
      <c r="A25" s="16" t="s">
        <v>128</v>
      </c>
      <c r="B25" s="272" t="s">
        <v>196</v>
      </c>
      <c r="C25" s="257"/>
      <c r="D25" s="257"/>
      <c r="E25" s="160"/>
    </row>
    <row r="26" spans="1:5" s="1" customFormat="1" ht="12" customHeight="1" thickBot="1" x14ac:dyDescent="0.25">
      <c r="A26" s="20" t="s">
        <v>129</v>
      </c>
      <c r="B26" s="21" t="s">
        <v>197</v>
      </c>
      <c r="C26" s="260">
        <f>+C27+C31+C32+C33</f>
        <v>129216</v>
      </c>
      <c r="D26" s="260">
        <f>+D27+D31+D32+D33</f>
        <v>128260</v>
      </c>
      <c r="E26" s="299">
        <f>+E27+E31+E32+E33</f>
        <v>105300</v>
      </c>
    </row>
    <row r="27" spans="1:5" s="1" customFormat="1" ht="12" customHeight="1" x14ac:dyDescent="0.2">
      <c r="A27" s="15" t="s">
        <v>198</v>
      </c>
      <c r="B27" s="270" t="s">
        <v>373</v>
      </c>
      <c r="C27" s="301">
        <f>+C28+C29+C30</f>
        <v>121155</v>
      </c>
      <c r="D27" s="301">
        <f>+D28+D29+D30</f>
        <v>119231</v>
      </c>
      <c r="E27" s="300">
        <f>+E28+E29+E30</f>
        <v>98100</v>
      </c>
    </row>
    <row r="28" spans="1:5" s="1" customFormat="1" ht="12" customHeight="1" x14ac:dyDescent="0.2">
      <c r="A28" s="14" t="s">
        <v>199</v>
      </c>
      <c r="B28" s="271" t="s">
        <v>204</v>
      </c>
      <c r="C28" s="255">
        <v>3360</v>
      </c>
      <c r="D28" s="255">
        <v>5065</v>
      </c>
      <c r="E28" s="158">
        <v>3100</v>
      </c>
    </row>
    <row r="29" spans="1:5" s="1" customFormat="1" ht="12" customHeight="1" x14ac:dyDescent="0.2">
      <c r="A29" s="14" t="s">
        <v>200</v>
      </c>
      <c r="B29" s="271" t="s">
        <v>205</v>
      </c>
      <c r="C29" s="255"/>
      <c r="D29" s="255"/>
      <c r="E29" s="158"/>
    </row>
    <row r="30" spans="1:5" s="1" customFormat="1" ht="12" customHeight="1" x14ac:dyDescent="0.2">
      <c r="A30" s="14" t="s">
        <v>371</v>
      </c>
      <c r="B30" s="327" t="s">
        <v>372</v>
      </c>
      <c r="C30" s="255">
        <v>117795</v>
      </c>
      <c r="D30" s="255">
        <v>114166</v>
      </c>
      <c r="E30" s="158">
        <v>95000</v>
      </c>
    </row>
    <row r="31" spans="1:5" s="1" customFormat="1" ht="12" customHeight="1" x14ac:dyDescent="0.2">
      <c r="A31" s="14" t="s">
        <v>201</v>
      </c>
      <c r="B31" s="271" t="s">
        <v>206</v>
      </c>
      <c r="C31" s="255">
        <v>7189</v>
      </c>
      <c r="D31" s="255">
        <v>7434</v>
      </c>
      <c r="E31" s="158">
        <v>7000</v>
      </c>
    </row>
    <row r="32" spans="1:5" s="1" customFormat="1" ht="12" customHeight="1" x14ac:dyDescent="0.2">
      <c r="A32" s="14" t="s">
        <v>202</v>
      </c>
      <c r="B32" s="271" t="s">
        <v>207</v>
      </c>
      <c r="C32" s="255">
        <v>220</v>
      </c>
      <c r="D32" s="255">
        <v>808</v>
      </c>
      <c r="E32" s="158">
        <v>150</v>
      </c>
    </row>
    <row r="33" spans="1:5" s="1" customFormat="1" ht="12" customHeight="1" thickBot="1" x14ac:dyDescent="0.25">
      <c r="A33" s="16" t="s">
        <v>203</v>
      </c>
      <c r="B33" s="272" t="s">
        <v>208</v>
      </c>
      <c r="C33" s="257">
        <v>652</v>
      </c>
      <c r="D33" s="257">
        <v>787</v>
      </c>
      <c r="E33" s="160">
        <v>50</v>
      </c>
    </row>
    <row r="34" spans="1:5" s="1" customFormat="1" ht="12" customHeight="1" thickBot="1" x14ac:dyDescent="0.25">
      <c r="A34" s="20" t="s">
        <v>15</v>
      </c>
      <c r="B34" s="21" t="s">
        <v>368</v>
      </c>
      <c r="C34" s="254">
        <f>SUM(C35:C45)</f>
        <v>20007</v>
      </c>
      <c r="D34" s="254">
        <f>SUM(D35:D45)</f>
        <v>24687</v>
      </c>
      <c r="E34" s="157">
        <f>SUM(E35:E45)</f>
        <v>13020</v>
      </c>
    </row>
    <row r="35" spans="1:5" s="1" customFormat="1" ht="12" customHeight="1" x14ac:dyDescent="0.2">
      <c r="A35" s="15" t="s">
        <v>79</v>
      </c>
      <c r="B35" s="270" t="s">
        <v>211</v>
      </c>
      <c r="C35" s="256">
        <v>59</v>
      </c>
      <c r="D35" s="256"/>
      <c r="E35" s="159"/>
    </row>
    <row r="36" spans="1:5" s="1" customFormat="1" ht="12" customHeight="1" x14ac:dyDescent="0.2">
      <c r="A36" s="14" t="s">
        <v>80</v>
      </c>
      <c r="B36" s="271" t="s">
        <v>212</v>
      </c>
      <c r="C36" s="255">
        <v>1628</v>
      </c>
      <c r="D36" s="255">
        <v>3017</v>
      </c>
      <c r="E36" s="158">
        <v>980</v>
      </c>
    </row>
    <row r="37" spans="1:5" s="1" customFormat="1" ht="12" customHeight="1" x14ac:dyDescent="0.2">
      <c r="A37" s="14" t="s">
        <v>81</v>
      </c>
      <c r="B37" s="271" t="s">
        <v>213</v>
      </c>
      <c r="C37" s="255"/>
      <c r="D37" s="255">
        <v>762</v>
      </c>
      <c r="E37" s="158"/>
    </row>
    <row r="38" spans="1:5" s="1" customFormat="1" ht="12" customHeight="1" x14ac:dyDescent="0.2">
      <c r="A38" s="14" t="s">
        <v>131</v>
      </c>
      <c r="B38" s="271" t="s">
        <v>214</v>
      </c>
      <c r="C38" s="255"/>
      <c r="D38" s="255"/>
      <c r="E38" s="158"/>
    </row>
    <row r="39" spans="1:5" s="1" customFormat="1" ht="12" customHeight="1" x14ac:dyDescent="0.2">
      <c r="A39" s="14" t="s">
        <v>132</v>
      </c>
      <c r="B39" s="271" t="s">
        <v>215</v>
      </c>
      <c r="C39" s="255">
        <v>12493</v>
      </c>
      <c r="D39" s="255">
        <v>14074</v>
      </c>
      <c r="E39" s="158">
        <v>9543</v>
      </c>
    </row>
    <row r="40" spans="1:5" s="1" customFormat="1" ht="12" customHeight="1" x14ac:dyDescent="0.2">
      <c r="A40" s="14" t="s">
        <v>133</v>
      </c>
      <c r="B40" s="271" t="s">
        <v>216</v>
      </c>
      <c r="C40" s="255">
        <v>3327</v>
      </c>
      <c r="D40" s="255">
        <v>4364</v>
      </c>
      <c r="E40" s="158">
        <v>2497</v>
      </c>
    </row>
    <row r="41" spans="1:5" s="1" customFormat="1" ht="12" customHeight="1" x14ac:dyDescent="0.2">
      <c r="A41" s="14" t="s">
        <v>134</v>
      </c>
      <c r="B41" s="271" t="s">
        <v>217</v>
      </c>
      <c r="C41" s="255">
        <v>2430</v>
      </c>
      <c r="D41" s="255">
        <v>2464</v>
      </c>
      <c r="E41" s="158"/>
    </row>
    <row r="42" spans="1:5" s="1" customFormat="1" ht="12" customHeight="1" x14ac:dyDescent="0.2">
      <c r="A42" s="14" t="s">
        <v>135</v>
      </c>
      <c r="B42" s="271" t="s">
        <v>218</v>
      </c>
      <c r="C42" s="255"/>
      <c r="D42" s="255">
        <v>6</v>
      </c>
      <c r="E42" s="158"/>
    </row>
    <row r="43" spans="1:5" s="1" customFormat="1" ht="12" customHeight="1" x14ac:dyDescent="0.2">
      <c r="A43" s="14" t="s">
        <v>209</v>
      </c>
      <c r="B43" s="271" t="s">
        <v>219</v>
      </c>
      <c r="C43" s="258">
        <v>70</v>
      </c>
      <c r="D43" s="258"/>
      <c r="E43" s="161"/>
    </row>
    <row r="44" spans="1:5" s="1" customFormat="1" ht="12" customHeight="1" x14ac:dyDescent="0.2">
      <c r="A44" s="16" t="s">
        <v>210</v>
      </c>
      <c r="B44" s="272" t="s">
        <v>370</v>
      </c>
      <c r="C44" s="259"/>
      <c r="D44" s="259"/>
      <c r="E44" s="162"/>
    </row>
    <row r="45" spans="1:5" s="1" customFormat="1" ht="12" customHeight="1" thickBot="1" x14ac:dyDescent="0.25">
      <c r="A45" s="16" t="s">
        <v>369</v>
      </c>
      <c r="B45" s="171" t="s">
        <v>220</v>
      </c>
      <c r="C45" s="259"/>
      <c r="D45" s="259"/>
      <c r="E45" s="162"/>
    </row>
    <row r="46" spans="1:5" s="1" customFormat="1" ht="12" customHeight="1" thickBot="1" x14ac:dyDescent="0.25">
      <c r="A46" s="20" t="s">
        <v>16</v>
      </c>
      <c r="B46" s="21" t="s">
        <v>221</v>
      </c>
      <c r="C46" s="254">
        <f>SUM(C47:C51)</f>
        <v>9227</v>
      </c>
      <c r="D46" s="254">
        <f>SUM(D47:D51)</f>
        <v>504</v>
      </c>
      <c r="E46" s="157">
        <f>SUM(E47:E51)</f>
        <v>15000</v>
      </c>
    </row>
    <row r="47" spans="1:5" s="1" customFormat="1" ht="12" customHeight="1" x14ac:dyDescent="0.2">
      <c r="A47" s="15" t="s">
        <v>82</v>
      </c>
      <c r="B47" s="270" t="s">
        <v>225</v>
      </c>
      <c r="C47" s="315"/>
      <c r="D47" s="315"/>
      <c r="E47" s="168"/>
    </row>
    <row r="48" spans="1:5" s="1" customFormat="1" ht="12" customHeight="1" x14ac:dyDescent="0.2">
      <c r="A48" s="14" t="s">
        <v>83</v>
      </c>
      <c r="B48" s="271" t="s">
        <v>226</v>
      </c>
      <c r="C48" s="258"/>
      <c r="D48" s="258"/>
      <c r="E48" s="161">
        <v>15000</v>
      </c>
    </row>
    <row r="49" spans="1:5" s="1" customFormat="1" ht="12" customHeight="1" x14ac:dyDescent="0.2">
      <c r="A49" s="14" t="s">
        <v>222</v>
      </c>
      <c r="B49" s="271" t="s">
        <v>227</v>
      </c>
      <c r="C49" s="258"/>
      <c r="D49" s="258">
        <v>504</v>
      </c>
      <c r="E49" s="161"/>
    </row>
    <row r="50" spans="1:5" s="1" customFormat="1" ht="12" customHeight="1" x14ac:dyDescent="0.2">
      <c r="A50" s="14" t="s">
        <v>223</v>
      </c>
      <c r="B50" s="271" t="s">
        <v>228</v>
      </c>
      <c r="C50" s="258"/>
      <c r="D50" s="258"/>
      <c r="E50" s="161"/>
    </row>
    <row r="51" spans="1:5" s="1" customFormat="1" ht="12" customHeight="1" thickBot="1" x14ac:dyDescent="0.25">
      <c r="A51" s="16" t="s">
        <v>224</v>
      </c>
      <c r="B51" s="171" t="s">
        <v>229</v>
      </c>
      <c r="C51" s="259">
        <v>9227</v>
      </c>
      <c r="D51" s="259"/>
      <c r="E51" s="162"/>
    </row>
    <row r="52" spans="1:5" s="1" customFormat="1" ht="12" customHeight="1" thickBot="1" x14ac:dyDescent="0.25">
      <c r="A52" s="20" t="s">
        <v>136</v>
      </c>
      <c r="B52" s="21" t="s">
        <v>230</v>
      </c>
      <c r="C52" s="254">
        <f>SUM(C53:C55)</f>
        <v>0</v>
      </c>
      <c r="D52" s="254">
        <f>SUM(D53:D55)</f>
        <v>200</v>
      </c>
      <c r="E52" s="157">
        <f>SUM(E53:E55)</f>
        <v>0</v>
      </c>
    </row>
    <row r="53" spans="1:5" s="1" customFormat="1" ht="12" customHeight="1" x14ac:dyDescent="0.2">
      <c r="A53" s="15" t="s">
        <v>84</v>
      </c>
      <c r="B53" s="270" t="s">
        <v>231</v>
      </c>
      <c r="C53" s="256"/>
      <c r="D53" s="256"/>
      <c r="E53" s="159"/>
    </row>
    <row r="54" spans="1:5" s="1" customFormat="1" ht="12" customHeight="1" x14ac:dyDescent="0.2">
      <c r="A54" s="14" t="s">
        <v>85</v>
      </c>
      <c r="B54" s="271" t="s">
        <v>363</v>
      </c>
      <c r="C54" s="255"/>
      <c r="D54" s="255"/>
      <c r="E54" s="158"/>
    </row>
    <row r="55" spans="1:5" s="1" customFormat="1" ht="12" customHeight="1" x14ac:dyDescent="0.2">
      <c r="A55" s="14" t="s">
        <v>234</v>
      </c>
      <c r="B55" s="271" t="s">
        <v>232</v>
      </c>
      <c r="C55" s="255"/>
      <c r="D55" s="255">
        <v>200</v>
      </c>
      <c r="E55" s="158"/>
    </row>
    <row r="56" spans="1:5" s="1" customFormat="1" ht="12" customHeight="1" thickBot="1" x14ac:dyDescent="0.25">
      <c r="A56" s="16" t="s">
        <v>235</v>
      </c>
      <c r="B56" s="171" t="s">
        <v>233</v>
      </c>
      <c r="C56" s="257"/>
      <c r="D56" s="257"/>
      <c r="E56" s="160"/>
    </row>
    <row r="57" spans="1:5" s="1" customFormat="1" ht="12" customHeight="1" thickBot="1" x14ac:dyDescent="0.25">
      <c r="A57" s="20" t="s">
        <v>18</v>
      </c>
      <c r="B57" s="169" t="s">
        <v>236</v>
      </c>
      <c r="C57" s="254">
        <f>SUM(C58:C60)</f>
        <v>10474</v>
      </c>
      <c r="D57" s="254">
        <f>SUM(D58:D60)</f>
        <v>32356</v>
      </c>
      <c r="E57" s="157">
        <f>SUM(E58:E60)</f>
        <v>0</v>
      </c>
    </row>
    <row r="58" spans="1:5" s="1" customFormat="1" ht="12" customHeight="1" x14ac:dyDescent="0.2">
      <c r="A58" s="15" t="s">
        <v>137</v>
      </c>
      <c r="B58" s="270" t="s">
        <v>238</v>
      </c>
      <c r="C58" s="258">
        <v>270</v>
      </c>
      <c r="D58" s="258"/>
      <c r="E58" s="161"/>
    </row>
    <row r="59" spans="1:5" s="1" customFormat="1" ht="12" customHeight="1" x14ac:dyDescent="0.2">
      <c r="A59" s="14" t="s">
        <v>138</v>
      </c>
      <c r="B59" s="271" t="s">
        <v>364</v>
      </c>
      <c r="C59" s="258">
        <v>10204</v>
      </c>
      <c r="D59" s="258">
        <v>19856</v>
      </c>
      <c r="E59" s="161"/>
    </row>
    <row r="60" spans="1:5" s="1" customFormat="1" ht="12" customHeight="1" x14ac:dyDescent="0.2">
      <c r="A60" s="14" t="s">
        <v>162</v>
      </c>
      <c r="B60" s="271" t="s">
        <v>239</v>
      </c>
      <c r="C60" s="258"/>
      <c r="D60" s="258">
        <v>12500</v>
      </c>
      <c r="E60" s="161"/>
    </row>
    <row r="61" spans="1:5" s="1" customFormat="1" ht="12" customHeight="1" thickBot="1" x14ac:dyDescent="0.25">
      <c r="A61" s="16" t="s">
        <v>237</v>
      </c>
      <c r="B61" s="171" t="s">
        <v>240</v>
      </c>
      <c r="C61" s="258"/>
      <c r="D61" s="258"/>
      <c r="E61" s="161"/>
    </row>
    <row r="62" spans="1:5" s="1" customFormat="1" ht="12" customHeight="1" thickBot="1" x14ac:dyDescent="0.25">
      <c r="A62" s="332" t="s">
        <v>413</v>
      </c>
      <c r="B62" s="21" t="s">
        <v>241</v>
      </c>
      <c r="C62" s="260">
        <f>+C5+C12+C19+C26+C34+C46+C52+C57</f>
        <v>275515</v>
      </c>
      <c r="D62" s="260">
        <f>+D5+D12+D19+D26+D34+D46+D52+D57</f>
        <v>267010</v>
      </c>
      <c r="E62" s="299">
        <f>+E5+E12+E19+E26+E34+E46+E52+E57</f>
        <v>234959</v>
      </c>
    </row>
    <row r="63" spans="1:5" s="1" customFormat="1" ht="12" customHeight="1" thickBot="1" x14ac:dyDescent="0.25">
      <c r="A63" s="316" t="s">
        <v>242</v>
      </c>
      <c r="B63" s="169" t="s">
        <v>465</v>
      </c>
      <c r="C63" s="254">
        <f>SUM(C64:C66)</f>
        <v>0</v>
      </c>
      <c r="D63" s="254">
        <f>SUM(D64:D66)</f>
        <v>0</v>
      </c>
      <c r="E63" s="157">
        <f>SUM(E64:E66)</f>
        <v>0</v>
      </c>
    </row>
    <row r="64" spans="1:5" s="1" customFormat="1" ht="12" customHeight="1" x14ac:dyDescent="0.2">
      <c r="A64" s="15" t="s">
        <v>274</v>
      </c>
      <c r="B64" s="270" t="s">
        <v>244</v>
      </c>
      <c r="C64" s="258"/>
      <c r="D64" s="258"/>
      <c r="E64" s="161"/>
    </row>
    <row r="65" spans="1:7" s="1" customFormat="1" ht="12" customHeight="1" x14ac:dyDescent="0.2">
      <c r="A65" s="14" t="s">
        <v>283</v>
      </c>
      <c r="B65" s="271" t="s">
        <v>245</v>
      </c>
      <c r="C65" s="258"/>
      <c r="D65" s="258"/>
      <c r="E65" s="161"/>
    </row>
    <row r="66" spans="1:7" s="1" customFormat="1" ht="12" customHeight="1" thickBot="1" x14ac:dyDescent="0.25">
      <c r="A66" s="16" t="s">
        <v>284</v>
      </c>
      <c r="B66" s="328" t="s">
        <v>398</v>
      </c>
      <c r="C66" s="258"/>
      <c r="D66" s="258"/>
      <c r="E66" s="161"/>
    </row>
    <row r="67" spans="1:7" s="1" customFormat="1" ht="12" customHeight="1" thickBot="1" x14ac:dyDescent="0.25">
      <c r="A67" s="316" t="s">
        <v>247</v>
      </c>
      <c r="B67" s="169" t="s">
        <v>248</v>
      </c>
      <c r="C67" s="254">
        <f>SUM(C68:C71)</f>
        <v>10000</v>
      </c>
      <c r="D67" s="254">
        <f>SUM(D68:D71)</f>
        <v>83100</v>
      </c>
      <c r="E67" s="157">
        <f>SUM(E68:E71)</f>
        <v>0</v>
      </c>
    </row>
    <row r="68" spans="1:7" s="1" customFormat="1" ht="12" customHeight="1" x14ac:dyDescent="0.2">
      <c r="A68" s="15" t="s">
        <v>116</v>
      </c>
      <c r="B68" s="270" t="s">
        <v>249</v>
      </c>
      <c r="C68" s="258">
        <v>10000</v>
      </c>
      <c r="D68" s="258">
        <v>83100</v>
      </c>
      <c r="E68" s="161"/>
    </row>
    <row r="69" spans="1:7" s="1" customFormat="1" ht="17.25" customHeight="1" x14ac:dyDescent="0.25">
      <c r="A69" s="14" t="s">
        <v>117</v>
      </c>
      <c r="B69" s="271" t="s">
        <v>250</v>
      </c>
      <c r="C69" s="258"/>
      <c r="D69" s="258"/>
      <c r="E69" s="161"/>
      <c r="G69" s="40"/>
    </row>
    <row r="70" spans="1:7" s="1" customFormat="1" ht="12" customHeight="1" x14ac:dyDescent="0.2">
      <c r="A70" s="14" t="s">
        <v>275</v>
      </c>
      <c r="B70" s="271" t="s">
        <v>251</v>
      </c>
      <c r="C70" s="258"/>
      <c r="D70" s="258"/>
      <c r="E70" s="161"/>
    </row>
    <row r="71" spans="1:7" s="1" customFormat="1" ht="12" customHeight="1" thickBot="1" x14ac:dyDescent="0.25">
      <c r="A71" s="16" t="s">
        <v>276</v>
      </c>
      <c r="B71" s="171" t="s">
        <v>252</v>
      </c>
      <c r="C71" s="258"/>
      <c r="D71" s="258"/>
      <c r="E71" s="161"/>
    </row>
    <row r="72" spans="1:7" s="1" customFormat="1" ht="12" customHeight="1" thickBot="1" x14ac:dyDescent="0.25">
      <c r="A72" s="316" t="s">
        <v>253</v>
      </c>
      <c r="B72" s="169" t="s">
        <v>254</v>
      </c>
      <c r="C72" s="254">
        <f>SUM(C73:C74)</f>
        <v>0</v>
      </c>
      <c r="D72" s="254">
        <f>SUM(D73:D74)</f>
        <v>21865</v>
      </c>
      <c r="E72" s="157">
        <f>SUM(E73:E74)</f>
        <v>9905</v>
      </c>
    </row>
    <row r="73" spans="1:7" s="1" customFormat="1" ht="12" customHeight="1" x14ac:dyDescent="0.2">
      <c r="A73" s="15" t="s">
        <v>277</v>
      </c>
      <c r="B73" s="270" t="s">
        <v>255</v>
      </c>
      <c r="C73" s="258"/>
      <c r="D73" s="258">
        <v>21865</v>
      </c>
      <c r="E73" s="161">
        <v>9905</v>
      </c>
    </row>
    <row r="74" spans="1:7" s="1" customFormat="1" ht="12" customHeight="1" thickBot="1" x14ac:dyDescent="0.25">
      <c r="A74" s="16" t="s">
        <v>278</v>
      </c>
      <c r="B74" s="171" t="s">
        <v>256</v>
      </c>
      <c r="C74" s="258"/>
      <c r="D74" s="258"/>
      <c r="E74" s="161"/>
    </row>
    <row r="75" spans="1:7" s="1" customFormat="1" ht="12" customHeight="1" thickBot="1" x14ac:dyDescent="0.25">
      <c r="A75" s="316" t="s">
        <v>257</v>
      </c>
      <c r="B75" s="169" t="s">
        <v>258</v>
      </c>
      <c r="C75" s="254">
        <f>SUM(C76:C78)</f>
        <v>0</v>
      </c>
      <c r="D75" s="254">
        <f>SUM(D76:D78)</f>
        <v>2173</v>
      </c>
      <c r="E75" s="157">
        <f>SUM(E76:E78)</f>
        <v>0</v>
      </c>
    </row>
    <row r="76" spans="1:7" s="1" customFormat="1" ht="12" customHeight="1" x14ac:dyDescent="0.2">
      <c r="A76" s="15" t="s">
        <v>279</v>
      </c>
      <c r="B76" s="270" t="s">
        <v>259</v>
      </c>
      <c r="C76" s="258"/>
      <c r="D76" s="258">
        <v>2173</v>
      </c>
      <c r="E76" s="161"/>
    </row>
    <row r="77" spans="1:7" s="1" customFormat="1" ht="12" customHeight="1" x14ac:dyDescent="0.2">
      <c r="A77" s="14" t="s">
        <v>280</v>
      </c>
      <c r="B77" s="271" t="s">
        <v>260</v>
      </c>
      <c r="C77" s="258"/>
      <c r="D77" s="258"/>
      <c r="E77" s="161"/>
    </row>
    <row r="78" spans="1:7" s="1" customFormat="1" ht="12" customHeight="1" thickBot="1" x14ac:dyDescent="0.25">
      <c r="A78" s="16" t="s">
        <v>281</v>
      </c>
      <c r="B78" s="171" t="s">
        <v>261</v>
      </c>
      <c r="C78" s="258"/>
      <c r="D78" s="258"/>
      <c r="E78" s="161"/>
    </row>
    <row r="79" spans="1:7" s="1" customFormat="1" ht="12" customHeight="1" thickBot="1" x14ac:dyDescent="0.25">
      <c r="A79" s="316" t="s">
        <v>262</v>
      </c>
      <c r="B79" s="169" t="s">
        <v>282</v>
      </c>
      <c r="C79" s="254">
        <f>SUM(C80:C83)</f>
        <v>0</v>
      </c>
      <c r="D79" s="254">
        <f>SUM(D80:D83)</f>
        <v>0</v>
      </c>
      <c r="E79" s="157">
        <f>SUM(E80:E83)</f>
        <v>30000</v>
      </c>
    </row>
    <row r="80" spans="1:7" s="1" customFormat="1" ht="12" customHeight="1" x14ac:dyDescent="0.2">
      <c r="A80" s="274" t="s">
        <v>263</v>
      </c>
      <c r="B80" s="270" t="s">
        <v>264</v>
      </c>
      <c r="C80" s="258"/>
      <c r="D80" s="258"/>
      <c r="E80" s="161"/>
    </row>
    <row r="81" spans="1:6" s="1" customFormat="1" ht="12" customHeight="1" x14ac:dyDescent="0.2">
      <c r="A81" s="275" t="s">
        <v>265</v>
      </c>
      <c r="B81" s="271" t="s">
        <v>266</v>
      </c>
      <c r="C81" s="258"/>
      <c r="D81" s="258"/>
      <c r="E81" s="161">
        <v>30000</v>
      </c>
    </row>
    <row r="82" spans="1:6" s="1" customFormat="1" ht="12" customHeight="1" x14ac:dyDescent="0.2">
      <c r="A82" s="275" t="s">
        <v>267</v>
      </c>
      <c r="B82" s="271" t="s">
        <v>268</v>
      </c>
      <c r="C82" s="258"/>
      <c r="D82" s="258"/>
      <c r="E82" s="161"/>
    </row>
    <row r="83" spans="1:6" s="1" customFormat="1" ht="12" customHeight="1" thickBot="1" x14ac:dyDescent="0.25">
      <c r="A83" s="276" t="s">
        <v>269</v>
      </c>
      <c r="B83" s="171" t="s">
        <v>270</v>
      </c>
      <c r="C83" s="258"/>
      <c r="D83" s="258"/>
      <c r="E83" s="161"/>
    </row>
    <row r="84" spans="1:6" s="1" customFormat="1" ht="12" customHeight="1" thickBot="1" x14ac:dyDescent="0.25">
      <c r="A84" s="316" t="s">
        <v>271</v>
      </c>
      <c r="B84" s="169" t="s">
        <v>412</v>
      </c>
      <c r="C84" s="318"/>
      <c r="D84" s="318"/>
      <c r="E84" s="319"/>
    </row>
    <row r="85" spans="1:6" s="1" customFormat="1" ht="12" customHeight="1" thickBot="1" x14ac:dyDescent="0.25">
      <c r="A85" s="316" t="s">
        <v>273</v>
      </c>
      <c r="B85" s="169" t="s">
        <v>272</v>
      </c>
      <c r="C85" s="318"/>
      <c r="D85" s="318"/>
      <c r="E85" s="319"/>
    </row>
    <row r="86" spans="1:6" s="1" customFormat="1" ht="12" customHeight="1" thickBot="1" x14ac:dyDescent="0.25">
      <c r="A86" s="316" t="s">
        <v>285</v>
      </c>
      <c r="B86" s="277" t="s">
        <v>415</v>
      </c>
      <c r="C86" s="260">
        <f>+C63+C67+C72+C75+C79+C85+C84</f>
        <v>10000</v>
      </c>
      <c r="D86" s="260">
        <f>+D63+D67+D72+D75+D79+D85+D84</f>
        <v>107138</v>
      </c>
      <c r="E86" s="299">
        <f>+E63+E67+E72+E75+E79+E85+E84</f>
        <v>39905</v>
      </c>
    </row>
    <row r="87" spans="1:6" s="1" customFormat="1" ht="12" customHeight="1" thickBot="1" x14ac:dyDescent="0.25">
      <c r="A87" s="317" t="s">
        <v>414</v>
      </c>
      <c r="B87" s="278" t="s">
        <v>416</v>
      </c>
      <c r="C87" s="260">
        <f>+C62+C86</f>
        <v>285515</v>
      </c>
      <c r="D87" s="260">
        <f>+D62+D86</f>
        <v>374148</v>
      </c>
      <c r="E87" s="299">
        <f>+E62+E86</f>
        <v>274864</v>
      </c>
    </row>
    <row r="88" spans="1:6" s="1" customFormat="1" ht="12" customHeight="1" x14ac:dyDescent="0.2">
      <c r="A88" s="233"/>
      <c r="B88" s="234"/>
      <c r="C88" s="235"/>
      <c r="D88" s="236"/>
      <c r="E88" s="237"/>
    </row>
    <row r="89" spans="1:6" s="1" customFormat="1" ht="12" customHeight="1" x14ac:dyDescent="0.2">
      <c r="A89" s="470" t="s">
        <v>40</v>
      </c>
      <c r="B89" s="470"/>
      <c r="C89" s="470"/>
      <c r="D89" s="470"/>
      <c r="E89" s="470"/>
    </row>
    <row r="90" spans="1:6" s="1" customFormat="1" ht="12" customHeight="1" thickBot="1" x14ac:dyDescent="0.25">
      <c r="A90" s="460" t="s">
        <v>119</v>
      </c>
      <c r="B90" s="460"/>
      <c r="C90" s="246"/>
      <c r="D90" s="109"/>
      <c r="E90" s="175" t="s">
        <v>161</v>
      </c>
    </row>
    <row r="91" spans="1:6" s="1" customFormat="1" ht="24" customHeight="1" thickBot="1" x14ac:dyDescent="0.25">
      <c r="A91" s="23" t="s">
        <v>9</v>
      </c>
      <c r="B91" s="24" t="s">
        <v>41</v>
      </c>
      <c r="C91" s="24" t="str">
        <f>+C3</f>
        <v>2013. tény</v>
      </c>
      <c r="D91" s="24" t="str">
        <f>+D3</f>
        <v>2014. évi várható</v>
      </c>
      <c r="E91" s="116" t="str">
        <f>+E3</f>
        <v>2015. évi terv</v>
      </c>
      <c r="F91" s="115"/>
    </row>
    <row r="92" spans="1:6" s="1" customFormat="1" ht="12" customHeight="1" thickBot="1" x14ac:dyDescent="0.25">
      <c r="A92" s="34" t="s">
        <v>424</v>
      </c>
      <c r="B92" s="35" t="s">
        <v>425</v>
      </c>
      <c r="C92" s="35" t="s">
        <v>426</v>
      </c>
      <c r="D92" s="35" t="s">
        <v>428</v>
      </c>
      <c r="E92" s="302" t="s">
        <v>427</v>
      </c>
      <c r="F92" s="115"/>
    </row>
    <row r="93" spans="1:6" s="1" customFormat="1" ht="15" customHeight="1" thickBot="1" x14ac:dyDescent="0.25">
      <c r="A93" s="22" t="s">
        <v>11</v>
      </c>
      <c r="B93" s="28" t="s">
        <v>374</v>
      </c>
      <c r="C93" s="253">
        <f>C94+C95+C96+C97+C98+C111</f>
        <v>269281</v>
      </c>
      <c r="D93" s="253">
        <f>D94+D95+D96+D97+D98+D111</f>
        <v>295276</v>
      </c>
      <c r="E93" s="335">
        <f>E94+E95+E96+E97+E98+E111</f>
        <v>259864</v>
      </c>
      <c r="F93" s="115"/>
    </row>
    <row r="94" spans="1:6" s="1" customFormat="1" ht="12.95" customHeight="1" x14ac:dyDescent="0.2">
      <c r="A94" s="17" t="s">
        <v>86</v>
      </c>
      <c r="B94" s="10" t="s">
        <v>42</v>
      </c>
      <c r="C94" s="342">
        <v>100216</v>
      </c>
      <c r="D94" s="342">
        <v>95634</v>
      </c>
      <c r="E94" s="336">
        <v>87026</v>
      </c>
    </row>
    <row r="95" spans="1:6" ht="16.5" customHeight="1" x14ac:dyDescent="0.25">
      <c r="A95" s="14" t="s">
        <v>87</v>
      </c>
      <c r="B95" s="8" t="s">
        <v>139</v>
      </c>
      <c r="C95" s="255">
        <v>23678</v>
      </c>
      <c r="D95" s="255">
        <v>22380</v>
      </c>
      <c r="E95" s="158">
        <v>22932</v>
      </c>
    </row>
    <row r="96" spans="1:6" x14ac:dyDescent="0.25">
      <c r="A96" s="14" t="s">
        <v>88</v>
      </c>
      <c r="B96" s="8" t="s">
        <v>114</v>
      </c>
      <c r="C96" s="257">
        <v>89397</v>
      </c>
      <c r="D96" s="257">
        <v>87642</v>
      </c>
      <c r="E96" s="160">
        <v>93755</v>
      </c>
    </row>
    <row r="97" spans="1:5" s="39" customFormat="1" ht="12" customHeight="1" x14ac:dyDescent="0.2">
      <c r="A97" s="14" t="s">
        <v>89</v>
      </c>
      <c r="B97" s="11" t="s">
        <v>140</v>
      </c>
      <c r="C97" s="257">
        <v>23864</v>
      </c>
      <c r="D97" s="257">
        <v>24777</v>
      </c>
      <c r="E97" s="160">
        <v>16428</v>
      </c>
    </row>
    <row r="98" spans="1:5" ht="12" customHeight="1" x14ac:dyDescent="0.25">
      <c r="A98" s="14" t="s">
        <v>100</v>
      </c>
      <c r="B98" s="19" t="s">
        <v>141</v>
      </c>
      <c r="C98" s="257">
        <v>32126</v>
      </c>
      <c r="D98" s="257">
        <v>64843</v>
      </c>
      <c r="E98" s="160">
        <v>34723</v>
      </c>
    </row>
    <row r="99" spans="1:5" ht="12" customHeight="1" x14ac:dyDescent="0.25">
      <c r="A99" s="14" t="s">
        <v>90</v>
      </c>
      <c r="B99" s="8" t="s">
        <v>379</v>
      </c>
      <c r="C99" s="257"/>
      <c r="D99" s="257"/>
      <c r="E99" s="160"/>
    </row>
    <row r="100" spans="1:5" ht="12" customHeight="1" x14ac:dyDescent="0.25">
      <c r="A100" s="14" t="s">
        <v>91</v>
      </c>
      <c r="B100" s="113" t="s">
        <v>378</v>
      </c>
      <c r="C100" s="257"/>
      <c r="D100" s="257"/>
      <c r="E100" s="160"/>
    </row>
    <row r="101" spans="1:5" ht="12" customHeight="1" x14ac:dyDescent="0.25">
      <c r="A101" s="14" t="s">
        <v>101</v>
      </c>
      <c r="B101" s="113" t="s">
        <v>377</v>
      </c>
      <c r="C101" s="257"/>
      <c r="D101" s="257"/>
      <c r="E101" s="160"/>
    </row>
    <row r="102" spans="1:5" ht="12" customHeight="1" x14ac:dyDescent="0.25">
      <c r="A102" s="14" t="s">
        <v>102</v>
      </c>
      <c r="B102" s="111" t="s">
        <v>288</v>
      </c>
      <c r="C102" s="257"/>
      <c r="D102" s="257"/>
      <c r="E102" s="160"/>
    </row>
    <row r="103" spans="1:5" ht="12" customHeight="1" x14ac:dyDescent="0.25">
      <c r="A103" s="14" t="s">
        <v>103</v>
      </c>
      <c r="B103" s="112" t="s">
        <v>289</v>
      </c>
      <c r="C103" s="257">
        <v>1679</v>
      </c>
      <c r="D103" s="257">
        <v>31551</v>
      </c>
      <c r="E103" s="160">
        <v>1323</v>
      </c>
    </row>
    <row r="104" spans="1:5" ht="12" customHeight="1" x14ac:dyDescent="0.25">
      <c r="A104" s="14" t="s">
        <v>104</v>
      </c>
      <c r="B104" s="112" t="s">
        <v>290</v>
      </c>
      <c r="C104" s="257">
        <v>30447</v>
      </c>
      <c r="D104" s="257"/>
      <c r="E104" s="160"/>
    </row>
    <row r="105" spans="1:5" ht="12" customHeight="1" x14ac:dyDescent="0.25">
      <c r="A105" s="14" t="s">
        <v>106</v>
      </c>
      <c r="B105" s="111" t="s">
        <v>291</v>
      </c>
      <c r="C105" s="257"/>
      <c r="D105" s="257">
        <v>1527</v>
      </c>
      <c r="E105" s="160"/>
    </row>
    <row r="106" spans="1:5" ht="12" customHeight="1" x14ac:dyDescent="0.25">
      <c r="A106" s="14" t="s">
        <v>142</v>
      </c>
      <c r="B106" s="111" t="s">
        <v>292</v>
      </c>
      <c r="C106" s="257"/>
      <c r="D106" s="257"/>
      <c r="E106" s="160"/>
    </row>
    <row r="107" spans="1:5" ht="12" customHeight="1" x14ac:dyDescent="0.25">
      <c r="A107" s="14" t="s">
        <v>286</v>
      </c>
      <c r="B107" s="112" t="s">
        <v>293</v>
      </c>
      <c r="C107" s="257"/>
      <c r="D107" s="257"/>
      <c r="E107" s="160"/>
    </row>
    <row r="108" spans="1:5" ht="12" customHeight="1" x14ac:dyDescent="0.25">
      <c r="A108" s="13" t="s">
        <v>287</v>
      </c>
      <c r="B108" s="113" t="s">
        <v>294</v>
      </c>
      <c r="C108" s="257"/>
      <c r="D108" s="257"/>
      <c r="E108" s="160"/>
    </row>
    <row r="109" spans="1:5" ht="12" customHeight="1" x14ac:dyDescent="0.25">
      <c r="A109" s="14" t="s">
        <v>375</v>
      </c>
      <c r="B109" s="113" t="s">
        <v>295</v>
      </c>
      <c r="C109" s="257"/>
      <c r="D109" s="257"/>
      <c r="E109" s="160"/>
    </row>
    <row r="110" spans="1:5" ht="12" customHeight="1" x14ac:dyDescent="0.25">
      <c r="A110" s="16" t="s">
        <v>376</v>
      </c>
      <c r="B110" s="113" t="s">
        <v>296</v>
      </c>
      <c r="C110" s="257"/>
      <c r="D110" s="257">
        <v>32760</v>
      </c>
      <c r="E110" s="160">
        <v>33400</v>
      </c>
    </row>
    <row r="111" spans="1:5" ht="12" customHeight="1" x14ac:dyDescent="0.25">
      <c r="A111" s="14" t="s">
        <v>380</v>
      </c>
      <c r="B111" s="11" t="s">
        <v>43</v>
      </c>
      <c r="C111" s="255"/>
      <c r="D111" s="255"/>
      <c r="E111" s="158">
        <v>5000</v>
      </c>
    </row>
    <row r="112" spans="1:5" ht="12" customHeight="1" x14ac:dyDescent="0.25">
      <c r="A112" s="14" t="s">
        <v>381</v>
      </c>
      <c r="B112" s="8" t="s">
        <v>383</v>
      </c>
      <c r="C112" s="255"/>
      <c r="D112" s="255"/>
      <c r="E112" s="158">
        <v>5000</v>
      </c>
    </row>
    <row r="113" spans="1:5" ht="12" customHeight="1" thickBot="1" x14ac:dyDescent="0.3">
      <c r="A113" s="18" t="s">
        <v>382</v>
      </c>
      <c r="B113" s="331" t="s">
        <v>384</v>
      </c>
      <c r="C113" s="343"/>
      <c r="D113" s="343"/>
      <c r="E113" s="337"/>
    </row>
    <row r="114" spans="1:5" ht="12" customHeight="1" thickBot="1" x14ac:dyDescent="0.3">
      <c r="A114" s="329" t="s">
        <v>12</v>
      </c>
      <c r="B114" s="330" t="s">
        <v>297</v>
      </c>
      <c r="C114" s="344">
        <f>+C115+C117+C119</f>
        <v>12521</v>
      </c>
      <c r="D114" s="344">
        <f>+D115+D117+D119</f>
        <v>8514</v>
      </c>
      <c r="E114" s="338">
        <f>+E115+E117+E119</f>
        <v>15000</v>
      </c>
    </row>
    <row r="115" spans="1:5" ht="12" customHeight="1" x14ac:dyDescent="0.25">
      <c r="A115" s="15" t="s">
        <v>92</v>
      </c>
      <c r="B115" s="8" t="s">
        <v>160</v>
      </c>
      <c r="C115" s="256">
        <v>240</v>
      </c>
      <c r="D115" s="256">
        <v>8514</v>
      </c>
      <c r="E115" s="159">
        <v>11000</v>
      </c>
    </row>
    <row r="116" spans="1:5" x14ac:dyDescent="0.25">
      <c r="A116" s="15" t="s">
        <v>93</v>
      </c>
      <c r="B116" s="12" t="s">
        <v>301</v>
      </c>
      <c r="C116" s="256"/>
      <c r="D116" s="256"/>
      <c r="E116" s="159"/>
    </row>
    <row r="117" spans="1:5" ht="12" customHeight="1" x14ac:dyDescent="0.25">
      <c r="A117" s="15" t="s">
        <v>94</v>
      </c>
      <c r="B117" s="12" t="s">
        <v>143</v>
      </c>
      <c r="C117" s="255"/>
      <c r="D117" s="255"/>
      <c r="E117" s="158">
        <v>4000</v>
      </c>
    </row>
    <row r="118" spans="1:5" ht="12" customHeight="1" x14ac:dyDescent="0.25">
      <c r="A118" s="15" t="s">
        <v>95</v>
      </c>
      <c r="B118" s="12" t="s">
        <v>302</v>
      </c>
      <c r="C118" s="255"/>
      <c r="D118" s="255"/>
      <c r="E118" s="158"/>
    </row>
    <row r="119" spans="1:5" ht="12" customHeight="1" x14ac:dyDescent="0.25">
      <c r="A119" s="15" t="s">
        <v>96</v>
      </c>
      <c r="B119" s="171" t="s">
        <v>163</v>
      </c>
      <c r="C119" s="255">
        <v>12281</v>
      </c>
      <c r="D119" s="255"/>
      <c r="E119" s="158"/>
    </row>
    <row r="120" spans="1:5" ht="12" customHeight="1" x14ac:dyDescent="0.25">
      <c r="A120" s="15" t="s">
        <v>105</v>
      </c>
      <c r="B120" s="170" t="s">
        <v>365</v>
      </c>
      <c r="C120" s="255"/>
      <c r="D120" s="255"/>
      <c r="E120" s="158"/>
    </row>
    <row r="121" spans="1:5" ht="12" customHeight="1" x14ac:dyDescent="0.25">
      <c r="A121" s="15" t="s">
        <v>107</v>
      </c>
      <c r="B121" s="266" t="s">
        <v>307</v>
      </c>
      <c r="C121" s="255"/>
      <c r="D121" s="255"/>
      <c r="E121" s="158"/>
    </row>
    <row r="122" spans="1:5" ht="12" customHeight="1" x14ac:dyDescent="0.25">
      <c r="A122" s="15" t="s">
        <v>144</v>
      </c>
      <c r="B122" s="112" t="s">
        <v>290</v>
      </c>
      <c r="C122" s="255"/>
      <c r="D122" s="255"/>
      <c r="E122" s="158"/>
    </row>
    <row r="123" spans="1:5" ht="12" customHeight="1" x14ac:dyDescent="0.25">
      <c r="A123" s="15" t="s">
        <v>145</v>
      </c>
      <c r="B123" s="112" t="s">
        <v>306</v>
      </c>
      <c r="C123" s="255"/>
      <c r="D123" s="255"/>
      <c r="E123" s="158"/>
    </row>
    <row r="124" spans="1:5" ht="12" customHeight="1" x14ac:dyDescent="0.25">
      <c r="A124" s="15" t="s">
        <v>146</v>
      </c>
      <c r="B124" s="112" t="s">
        <v>305</v>
      </c>
      <c r="C124" s="255"/>
      <c r="D124" s="255"/>
      <c r="E124" s="158"/>
    </row>
    <row r="125" spans="1:5" ht="12" customHeight="1" x14ac:dyDescent="0.25">
      <c r="A125" s="15" t="s">
        <v>298</v>
      </c>
      <c r="B125" s="112" t="s">
        <v>293</v>
      </c>
      <c r="C125" s="255"/>
      <c r="D125" s="255"/>
      <c r="E125" s="158"/>
    </row>
    <row r="126" spans="1:5" ht="12" customHeight="1" x14ac:dyDescent="0.25">
      <c r="A126" s="15" t="s">
        <v>299</v>
      </c>
      <c r="B126" s="112" t="s">
        <v>304</v>
      </c>
      <c r="C126" s="255"/>
      <c r="D126" s="255"/>
      <c r="E126" s="158"/>
    </row>
    <row r="127" spans="1:5" ht="12" customHeight="1" thickBot="1" x14ac:dyDescent="0.3">
      <c r="A127" s="13" t="s">
        <v>300</v>
      </c>
      <c r="B127" s="112" t="s">
        <v>303</v>
      </c>
      <c r="C127" s="257"/>
      <c r="D127" s="257">
        <v>400</v>
      </c>
      <c r="E127" s="160"/>
    </row>
    <row r="128" spans="1:5" ht="12" customHeight="1" thickBot="1" x14ac:dyDescent="0.3">
      <c r="A128" s="20" t="s">
        <v>13</v>
      </c>
      <c r="B128" s="105" t="s">
        <v>385</v>
      </c>
      <c r="C128" s="254">
        <f>+C93+C114</f>
        <v>281802</v>
      </c>
      <c r="D128" s="254">
        <f>+D93+D114</f>
        <v>303790</v>
      </c>
      <c r="E128" s="157">
        <f>+E93+E114</f>
        <v>274864</v>
      </c>
    </row>
    <row r="129" spans="1:5" ht="12" customHeight="1" thickBot="1" x14ac:dyDescent="0.3">
      <c r="A129" s="20" t="s">
        <v>14</v>
      </c>
      <c r="B129" s="105" t="s">
        <v>386</v>
      </c>
      <c r="C129" s="254">
        <f>+C130+C131+C132</f>
        <v>0</v>
      </c>
      <c r="D129" s="254">
        <f>+D130+D131+D132</f>
        <v>0</v>
      </c>
      <c r="E129" s="157">
        <f>+E130+E131+E132</f>
        <v>0</v>
      </c>
    </row>
    <row r="130" spans="1:5" ht="12" customHeight="1" x14ac:dyDescent="0.25">
      <c r="A130" s="15" t="s">
        <v>198</v>
      </c>
      <c r="B130" s="12" t="s">
        <v>393</v>
      </c>
      <c r="C130" s="255"/>
      <c r="D130" s="255"/>
      <c r="E130" s="158"/>
    </row>
    <row r="131" spans="1:5" ht="12" customHeight="1" x14ac:dyDescent="0.25">
      <c r="A131" s="15" t="s">
        <v>201</v>
      </c>
      <c r="B131" s="12" t="s">
        <v>394</v>
      </c>
      <c r="C131" s="255"/>
      <c r="D131" s="255"/>
      <c r="E131" s="158"/>
    </row>
    <row r="132" spans="1:5" ht="12" customHeight="1" thickBot="1" x14ac:dyDescent="0.3">
      <c r="A132" s="13" t="s">
        <v>202</v>
      </c>
      <c r="B132" s="12" t="s">
        <v>395</v>
      </c>
      <c r="C132" s="255"/>
      <c r="D132" s="255"/>
      <c r="E132" s="158"/>
    </row>
    <row r="133" spans="1:5" ht="12" customHeight="1" thickBot="1" x14ac:dyDescent="0.3">
      <c r="A133" s="20" t="s">
        <v>15</v>
      </c>
      <c r="B133" s="105" t="s">
        <v>387</v>
      </c>
      <c r="C133" s="254">
        <f>SUM(C134:C139)</f>
        <v>0</v>
      </c>
      <c r="D133" s="254">
        <f>SUM(D134:D139)</f>
        <v>65000</v>
      </c>
      <c r="E133" s="157">
        <f>SUM(E134:E139)</f>
        <v>0</v>
      </c>
    </row>
    <row r="134" spans="1:5" ht="12" customHeight="1" x14ac:dyDescent="0.25">
      <c r="A134" s="15" t="s">
        <v>79</v>
      </c>
      <c r="B134" s="9" t="s">
        <v>396</v>
      </c>
      <c r="C134" s="255"/>
      <c r="D134" s="255">
        <v>65000</v>
      </c>
      <c r="E134" s="158"/>
    </row>
    <row r="135" spans="1:5" ht="12" customHeight="1" x14ac:dyDescent="0.25">
      <c r="A135" s="15" t="s">
        <v>80</v>
      </c>
      <c r="B135" s="9" t="s">
        <v>388</v>
      </c>
      <c r="C135" s="255"/>
      <c r="D135" s="255"/>
      <c r="E135" s="158"/>
    </row>
    <row r="136" spans="1:5" ht="12" customHeight="1" x14ac:dyDescent="0.25">
      <c r="A136" s="15" t="s">
        <v>81</v>
      </c>
      <c r="B136" s="9" t="s">
        <v>389</v>
      </c>
      <c r="C136" s="255"/>
      <c r="D136" s="255"/>
      <c r="E136" s="158"/>
    </row>
    <row r="137" spans="1:5" ht="12" customHeight="1" x14ac:dyDescent="0.25">
      <c r="A137" s="15" t="s">
        <v>131</v>
      </c>
      <c r="B137" s="9" t="s">
        <v>390</v>
      </c>
      <c r="C137" s="255"/>
      <c r="D137" s="255"/>
      <c r="E137" s="158"/>
    </row>
    <row r="138" spans="1:5" ht="12" customHeight="1" x14ac:dyDescent="0.25">
      <c r="A138" s="15" t="s">
        <v>132</v>
      </c>
      <c r="B138" s="9" t="s">
        <v>391</v>
      </c>
      <c r="C138" s="255"/>
      <c r="D138" s="255"/>
      <c r="E138" s="158"/>
    </row>
    <row r="139" spans="1:5" ht="12" customHeight="1" thickBot="1" x14ac:dyDescent="0.3">
      <c r="A139" s="13" t="s">
        <v>133</v>
      </c>
      <c r="B139" s="9" t="s">
        <v>392</v>
      </c>
      <c r="C139" s="255"/>
      <c r="D139" s="255"/>
      <c r="E139" s="158"/>
    </row>
    <row r="140" spans="1:5" ht="12" customHeight="1" thickBot="1" x14ac:dyDescent="0.3">
      <c r="A140" s="20" t="s">
        <v>16</v>
      </c>
      <c r="B140" s="105" t="s">
        <v>400</v>
      </c>
      <c r="C140" s="260">
        <f>+C141+C142+C143+C144</f>
        <v>0</v>
      </c>
      <c r="D140" s="260">
        <f>+D141+D142+D143+D144</f>
        <v>0</v>
      </c>
      <c r="E140" s="299">
        <f>+E141+E142+E143+E144</f>
        <v>0</v>
      </c>
    </row>
    <row r="141" spans="1:5" ht="12" customHeight="1" x14ac:dyDescent="0.25">
      <c r="A141" s="15" t="s">
        <v>82</v>
      </c>
      <c r="B141" s="9" t="s">
        <v>308</v>
      </c>
      <c r="C141" s="255"/>
      <c r="D141" s="255"/>
      <c r="E141" s="158"/>
    </row>
    <row r="142" spans="1:5" ht="12" customHeight="1" x14ac:dyDescent="0.25">
      <c r="A142" s="15" t="s">
        <v>83</v>
      </c>
      <c r="B142" s="9" t="s">
        <v>309</v>
      </c>
      <c r="C142" s="255"/>
      <c r="D142" s="255"/>
      <c r="E142" s="158"/>
    </row>
    <row r="143" spans="1:5" ht="12" customHeight="1" x14ac:dyDescent="0.25">
      <c r="A143" s="15" t="s">
        <v>222</v>
      </c>
      <c r="B143" s="9" t="s">
        <v>401</v>
      </c>
      <c r="C143" s="255"/>
      <c r="D143" s="255"/>
      <c r="E143" s="158"/>
    </row>
    <row r="144" spans="1:5" ht="12" customHeight="1" thickBot="1" x14ac:dyDescent="0.3">
      <c r="A144" s="13" t="s">
        <v>223</v>
      </c>
      <c r="B144" s="7" t="s">
        <v>328</v>
      </c>
      <c r="C144" s="255"/>
      <c r="D144" s="255"/>
      <c r="E144" s="158"/>
    </row>
    <row r="145" spans="1:6" ht="12" customHeight="1" thickBot="1" x14ac:dyDescent="0.3">
      <c r="A145" s="20" t="s">
        <v>17</v>
      </c>
      <c r="B145" s="105" t="s">
        <v>402</v>
      </c>
      <c r="C145" s="345">
        <f>SUM(C146:C150)</f>
        <v>0</v>
      </c>
      <c r="D145" s="345">
        <f>SUM(D146:D150)</f>
        <v>0</v>
      </c>
      <c r="E145" s="339">
        <f>SUM(E146:E150)</f>
        <v>0</v>
      </c>
    </row>
    <row r="146" spans="1:6" ht="12" customHeight="1" x14ac:dyDescent="0.25">
      <c r="A146" s="15" t="s">
        <v>84</v>
      </c>
      <c r="B146" s="9" t="s">
        <v>397</v>
      </c>
      <c r="C146" s="255"/>
      <c r="D146" s="255"/>
      <c r="E146" s="158"/>
    </row>
    <row r="147" spans="1:6" ht="12" customHeight="1" x14ac:dyDescent="0.25">
      <c r="A147" s="15" t="s">
        <v>85</v>
      </c>
      <c r="B147" s="9" t="s">
        <v>404</v>
      </c>
      <c r="C147" s="255"/>
      <c r="D147" s="255"/>
      <c r="E147" s="158"/>
    </row>
    <row r="148" spans="1:6" ht="12" customHeight="1" x14ac:dyDescent="0.25">
      <c r="A148" s="15" t="s">
        <v>234</v>
      </c>
      <c r="B148" s="9" t="s">
        <v>399</v>
      </c>
      <c r="C148" s="255"/>
      <c r="D148" s="255"/>
      <c r="E148" s="158"/>
    </row>
    <row r="149" spans="1:6" ht="12" customHeight="1" x14ac:dyDescent="0.25">
      <c r="A149" s="15" t="s">
        <v>235</v>
      </c>
      <c r="B149" s="9" t="s">
        <v>405</v>
      </c>
      <c r="C149" s="255"/>
      <c r="D149" s="255"/>
      <c r="E149" s="158"/>
    </row>
    <row r="150" spans="1:6" ht="12" customHeight="1" thickBot="1" x14ac:dyDescent="0.3">
      <c r="A150" s="15" t="s">
        <v>403</v>
      </c>
      <c r="B150" s="9" t="s">
        <v>406</v>
      </c>
      <c r="C150" s="255"/>
      <c r="D150" s="255"/>
      <c r="E150" s="158"/>
    </row>
    <row r="151" spans="1:6" ht="12" customHeight="1" thickBot="1" x14ac:dyDescent="0.3">
      <c r="A151" s="20" t="s">
        <v>18</v>
      </c>
      <c r="B151" s="105" t="s">
        <v>407</v>
      </c>
      <c r="C151" s="346"/>
      <c r="D151" s="346"/>
      <c r="E151" s="340"/>
    </row>
    <row r="152" spans="1:6" ht="12" customHeight="1" thickBot="1" x14ac:dyDescent="0.3">
      <c r="A152" s="20" t="s">
        <v>19</v>
      </c>
      <c r="B152" s="105" t="s">
        <v>408</v>
      </c>
      <c r="C152" s="346"/>
      <c r="D152" s="346"/>
      <c r="E152" s="340"/>
    </row>
    <row r="153" spans="1:6" ht="15" customHeight="1" thickBot="1" x14ac:dyDescent="0.3">
      <c r="A153" s="20" t="s">
        <v>20</v>
      </c>
      <c r="B153" s="105" t="s">
        <v>410</v>
      </c>
      <c r="C153" s="347">
        <f>+C129+C133+C140+C145+C151+C152</f>
        <v>0</v>
      </c>
      <c r="D153" s="347">
        <f>+D129+D133+D140+D145+D151+D152</f>
        <v>65000</v>
      </c>
      <c r="E153" s="341">
        <f>+E129+E133+E140+E145+E151+E152</f>
        <v>0</v>
      </c>
      <c r="F153" s="106"/>
    </row>
    <row r="154" spans="1:6" ht="15" customHeight="1" thickBot="1" x14ac:dyDescent="0.3">
      <c r="A154" s="172">
        <v>12</v>
      </c>
      <c r="B154" s="242" t="s">
        <v>409</v>
      </c>
      <c r="C154" s="347">
        <f>+C128+C153</f>
        <v>281802</v>
      </c>
      <c r="D154" s="347">
        <f>+D128+D153</f>
        <v>368790</v>
      </c>
      <c r="E154" s="341">
        <f>+E128+E153</f>
        <v>274864</v>
      </c>
      <c r="F154" s="106"/>
    </row>
    <row r="155" spans="1:6" s="1" customFormat="1" ht="12.95" customHeight="1" thickBot="1" x14ac:dyDescent="0.25">
      <c r="A155" s="329"/>
      <c r="B155" s="359"/>
      <c r="C155" s="360"/>
      <c r="D155" s="347"/>
      <c r="E155" s="341"/>
    </row>
    <row r="156" spans="1:6" x14ac:dyDescent="0.25">
      <c r="A156" s="37"/>
      <c r="B156" s="37"/>
      <c r="C156" s="37"/>
      <c r="D156" s="37"/>
      <c r="E156" s="37"/>
    </row>
    <row r="157" spans="1:6" x14ac:dyDescent="0.25">
      <c r="C157" s="245"/>
    </row>
    <row r="158" spans="1:6" x14ac:dyDescent="0.25">
      <c r="C158" s="245"/>
    </row>
    <row r="159" spans="1:6" ht="16.5" customHeight="1" x14ac:dyDescent="0.25">
      <c r="C159" s="245"/>
    </row>
    <row r="160" spans="1:6" x14ac:dyDescent="0.25">
      <c r="C160" s="245"/>
    </row>
    <row r="161" spans="3:3" x14ac:dyDescent="0.25">
      <c r="C161" s="245"/>
    </row>
    <row r="162" spans="3:3" x14ac:dyDescent="0.25">
      <c r="C162" s="245"/>
    </row>
    <row r="163" spans="3:3" x14ac:dyDescent="0.25">
      <c r="C163" s="245"/>
    </row>
    <row r="164" spans="3:3" x14ac:dyDescent="0.25">
      <c r="C164" s="245"/>
    </row>
    <row r="165" spans="3:3" x14ac:dyDescent="0.25">
      <c r="C165" s="245"/>
    </row>
    <row r="166" spans="3:3" x14ac:dyDescent="0.25">
      <c r="C166" s="245"/>
    </row>
    <row r="167" spans="3:3" x14ac:dyDescent="0.25">
      <c r="C167" s="245"/>
    </row>
    <row r="168" spans="3:3" x14ac:dyDescent="0.25">
      <c r="C168" s="245"/>
    </row>
  </sheetData>
  <mergeCells count="4">
    <mergeCell ref="A1:E1"/>
    <mergeCell ref="A89:E89"/>
    <mergeCell ref="A90:B90"/>
    <mergeCell ref="A2:B2"/>
  </mergeCells>
  <phoneticPr fontId="25" type="noConversion"/>
  <printOptions horizontalCentered="1"/>
  <pageMargins left="0.78740157480314965" right="0.78740157480314965" top="1.4566929133858268" bottom="0.87" header="0.78740157480314965" footer="0.57999999999999996"/>
  <pageSetup paperSize="9" scale="62" fitToWidth="3" fitToHeight="2" orientation="portrait" r:id="rId1"/>
  <headerFooter alignWithMargins="0">
    <oddHeader>&amp;C&amp;"Times New Roman CE,Félkövér"&amp;12&amp;UTájékoztató kimutatások, mérlegek&amp;U
Sajószöged Önkormányzat
2015. ÉVI KÖLTSÉGVETÉSÉNEK MÉRLEGE&amp;R&amp;"Times New Roman CE,Félkövér dőlt"&amp;11 1. számú tájékoztató tábla</oddHeader>
  </headerFooter>
  <rowBreaks count="1" manualBreakCount="1">
    <brk id="88" max="4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83DB7-8FCD-4D51-B7F5-26DF5F475E68}">
  <sheetPr codeName="Munka25">
    <tabColor rgb="FF92D050"/>
  </sheetPr>
  <dimension ref="A1:O82"/>
  <sheetViews>
    <sheetView view="pageLayout" zoomScaleNormal="100" workbookViewId="0">
      <selection activeCell="G35" sqref="G35"/>
    </sheetView>
  </sheetViews>
  <sheetFormatPr defaultRowHeight="15.75" x14ac:dyDescent="0.25"/>
  <cols>
    <col min="1" max="1" width="4.83203125" style="79" customWidth="1"/>
    <col min="2" max="2" width="31.1640625" style="97" customWidth="1"/>
    <col min="3" max="4" width="9" style="97" customWidth="1"/>
    <col min="5" max="5" width="9.5" style="97" customWidth="1"/>
    <col min="6" max="6" width="8.83203125" style="97" customWidth="1"/>
    <col min="7" max="7" width="8.6640625" style="97" customWidth="1"/>
    <col min="8" max="8" width="8.83203125" style="97" customWidth="1"/>
    <col min="9" max="9" width="8.1640625" style="97" customWidth="1"/>
    <col min="10" max="14" width="9.5" style="97" customWidth="1"/>
    <col min="15" max="15" width="12.6640625" style="79" customWidth="1"/>
    <col min="16" max="16384" width="9.33203125" style="97"/>
  </cols>
  <sheetData>
    <row r="1" spans="1:15" ht="31.5" customHeight="1" x14ac:dyDescent="0.25">
      <c r="A1" s="491" t="s">
        <v>485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</row>
    <row r="2" spans="1:15" ht="16.5" thickBot="1" x14ac:dyDescent="0.3">
      <c r="O2" s="4" t="s">
        <v>46</v>
      </c>
    </row>
    <row r="3" spans="1:15" s="79" customFormat="1" ht="26.1" customHeight="1" thickBot="1" x14ac:dyDescent="0.3">
      <c r="A3" s="76" t="s">
        <v>9</v>
      </c>
      <c r="B3" s="77" t="s">
        <v>55</v>
      </c>
      <c r="C3" s="77" t="s">
        <v>63</v>
      </c>
      <c r="D3" s="77" t="s">
        <v>64</v>
      </c>
      <c r="E3" s="77" t="s">
        <v>65</v>
      </c>
      <c r="F3" s="77" t="s">
        <v>66</v>
      </c>
      <c r="G3" s="77" t="s">
        <v>67</v>
      </c>
      <c r="H3" s="77" t="s">
        <v>68</v>
      </c>
      <c r="I3" s="77" t="s">
        <v>69</v>
      </c>
      <c r="J3" s="77" t="s">
        <v>70</v>
      </c>
      <c r="K3" s="77" t="s">
        <v>71</v>
      </c>
      <c r="L3" s="77" t="s">
        <v>72</v>
      </c>
      <c r="M3" s="77" t="s">
        <v>73</v>
      </c>
      <c r="N3" s="77" t="s">
        <v>74</v>
      </c>
      <c r="O3" s="78" t="s">
        <v>44</v>
      </c>
    </row>
    <row r="4" spans="1:15" s="81" customFormat="1" ht="15" customHeight="1" thickBot="1" x14ac:dyDescent="0.25">
      <c r="A4" s="80" t="s">
        <v>11</v>
      </c>
      <c r="B4" s="488" t="s">
        <v>49</v>
      </c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90"/>
    </row>
    <row r="5" spans="1:15" s="81" customFormat="1" ht="22.5" x14ac:dyDescent="0.2">
      <c r="A5" s="82" t="s">
        <v>12</v>
      </c>
      <c r="B5" s="326" t="s">
        <v>311</v>
      </c>
      <c r="C5" s="83">
        <v>5834</v>
      </c>
      <c r="D5" s="83">
        <v>5835</v>
      </c>
      <c r="E5" s="83">
        <v>5834</v>
      </c>
      <c r="F5" s="83">
        <v>5835</v>
      </c>
      <c r="G5" s="83">
        <v>5834</v>
      </c>
      <c r="H5" s="83">
        <v>5835</v>
      </c>
      <c r="I5" s="83">
        <v>5834</v>
      </c>
      <c r="J5" s="83">
        <v>5835</v>
      </c>
      <c r="K5" s="83">
        <v>5834</v>
      </c>
      <c r="L5" s="83">
        <v>5835</v>
      </c>
      <c r="M5" s="83">
        <v>5834</v>
      </c>
      <c r="N5" s="83">
        <v>5834</v>
      </c>
      <c r="O5" s="84">
        <f t="shared" ref="O5:O24" si="0">SUM(C5:N5)</f>
        <v>70013</v>
      </c>
    </row>
    <row r="6" spans="1:15" s="88" customFormat="1" ht="22.5" x14ac:dyDescent="0.2">
      <c r="A6" s="85" t="s">
        <v>13</v>
      </c>
      <c r="B6" s="165" t="s">
        <v>356</v>
      </c>
      <c r="C6" s="86">
        <v>1202</v>
      </c>
      <c r="D6" s="86">
        <v>1202</v>
      </c>
      <c r="E6" s="86">
        <v>1202</v>
      </c>
      <c r="F6" s="86">
        <v>1201</v>
      </c>
      <c r="G6" s="86">
        <v>1201</v>
      </c>
      <c r="H6" s="86">
        <v>1203</v>
      </c>
      <c r="I6" s="86">
        <v>1202</v>
      </c>
      <c r="J6" s="86">
        <v>1201</v>
      </c>
      <c r="K6" s="86">
        <v>1203</v>
      </c>
      <c r="L6" s="86">
        <v>1202</v>
      </c>
      <c r="M6" s="86">
        <v>1202</v>
      </c>
      <c r="N6" s="86">
        <v>1201</v>
      </c>
      <c r="O6" s="87">
        <f t="shared" si="0"/>
        <v>14422</v>
      </c>
    </row>
    <row r="7" spans="1:15" s="88" customFormat="1" ht="22.5" x14ac:dyDescent="0.2">
      <c r="A7" s="85" t="s">
        <v>14</v>
      </c>
      <c r="B7" s="164" t="s">
        <v>357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90">
        <f t="shared" si="0"/>
        <v>0</v>
      </c>
    </row>
    <row r="8" spans="1:15" s="88" customFormat="1" ht="14.1" customHeight="1" x14ac:dyDescent="0.2">
      <c r="A8" s="85" t="s">
        <v>15</v>
      </c>
      <c r="B8" s="163" t="s">
        <v>130</v>
      </c>
      <c r="C8" s="86"/>
      <c r="D8" s="86"/>
      <c r="E8" s="86">
        <v>45150</v>
      </c>
      <c r="F8" s="86">
        <v>1000</v>
      </c>
      <c r="G8" s="86">
        <v>1500</v>
      </c>
      <c r="H8" s="86">
        <v>200</v>
      </c>
      <c r="I8" s="86">
        <v>300</v>
      </c>
      <c r="J8" s="86">
        <v>50</v>
      </c>
      <c r="K8" s="86">
        <v>43600</v>
      </c>
      <c r="L8" s="86">
        <v>3000</v>
      </c>
      <c r="M8" s="86">
        <v>1000</v>
      </c>
      <c r="N8" s="86">
        <v>9500</v>
      </c>
      <c r="O8" s="87">
        <f t="shared" si="0"/>
        <v>105300</v>
      </c>
    </row>
    <row r="9" spans="1:15" s="88" customFormat="1" ht="14.1" customHeight="1" x14ac:dyDescent="0.2">
      <c r="A9" s="85" t="s">
        <v>16</v>
      </c>
      <c r="B9" s="163" t="s">
        <v>358</v>
      </c>
      <c r="C9" s="86">
        <v>1085</v>
      </c>
      <c r="D9" s="86">
        <v>1085</v>
      </c>
      <c r="E9" s="86">
        <v>1085</v>
      </c>
      <c r="F9" s="86">
        <v>1085</v>
      </c>
      <c r="G9" s="86">
        <v>1085</v>
      </c>
      <c r="H9" s="86">
        <v>1085</v>
      </c>
      <c r="I9" s="86">
        <v>1085</v>
      </c>
      <c r="J9" s="86">
        <v>1085</v>
      </c>
      <c r="K9" s="86">
        <v>1085</v>
      </c>
      <c r="L9" s="86">
        <v>1085</v>
      </c>
      <c r="M9" s="86">
        <v>1085</v>
      </c>
      <c r="N9" s="86">
        <v>1085</v>
      </c>
      <c r="O9" s="87">
        <f t="shared" si="0"/>
        <v>13020</v>
      </c>
    </row>
    <row r="10" spans="1:15" s="88" customFormat="1" ht="14.1" customHeight="1" x14ac:dyDescent="0.2">
      <c r="A10" s="85" t="s">
        <v>17</v>
      </c>
      <c r="B10" s="163" t="s">
        <v>3</v>
      </c>
      <c r="C10" s="86"/>
      <c r="D10" s="86"/>
      <c r="E10" s="86">
        <v>7500</v>
      </c>
      <c r="F10" s="86"/>
      <c r="G10" s="86"/>
      <c r="H10" s="86"/>
      <c r="I10" s="86"/>
      <c r="J10" s="86">
        <v>7500</v>
      </c>
      <c r="K10" s="86"/>
      <c r="L10" s="86"/>
      <c r="M10" s="86"/>
      <c r="N10" s="86"/>
      <c r="O10" s="87">
        <f t="shared" si="0"/>
        <v>15000</v>
      </c>
    </row>
    <row r="11" spans="1:15" s="88" customFormat="1" ht="14.1" customHeight="1" x14ac:dyDescent="0.2">
      <c r="A11" s="85" t="s">
        <v>18</v>
      </c>
      <c r="B11" s="163" t="s">
        <v>313</v>
      </c>
      <c r="C11" s="86"/>
      <c r="D11" s="86"/>
      <c r="E11" s="86"/>
      <c r="F11" s="86">
        <v>5000</v>
      </c>
      <c r="G11" s="86">
        <v>5000</v>
      </c>
      <c r="H11" s="86">
        <v>7204</v>
      </c>
      <c r="I11" s="86"/>
      <c r="J11" s="86"/>
      <c r="K11" s="86"/>
      <c r="L11" s="86"/>
      <c r="M11" s="86"/>
      <c r="N11" s="86"/>
      <c r="O11" s="87">
        <f t="shared" si="0"/>
        <v>17204</v>
      </c>
    </row>
    <row r="12" spans="1:15" s="88" customFormat="1" ht="22.5" x14ac:dyDescent="0.2">
      <c r="A12" s="85" t="s">
        <v>19</v>
      </c>
      <c r="B12" s="165" t="s">
        <v>345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7">
        <f t="shared" si="0"/>
        <v>0</v>
      </c>
    </row>
    <row r="13" spans="1:15" s="88" customFormat="1" ht="14.1" customHeight="1" thickBot="1" x14ac:dyDescent="0.25">
      <c r="A13" s="85" t="s">
        <v>20</v>
      </c>
      <c r="B13" s="163" t="s">
        <v>4</v>
      </c>
      <c r="C13" s="86">
        <v>13117</v>
      </c>
      <c r="D13" s="86">
        <v>13118</v>
      </c>
      <c r="E13" s="86">
        <v>-32531</v>
      </c>
      <c r="F13" s="86">
        <v>7117</v>
      </c>
      <c r="G13" s="86">
        <v>6620</v>
      </c>
      <c r="H13" s="86">
        <v>5713</v>
      </c>
      <c r="I13" s="86">
        <v>12819</v>
      </c>
      <c r="J13" s="86">
        <v>6568</v>
      </c>
      <c r="K13" s="86">
        <v>-20482</v>
      </c>
      <c r="L13" s="86">
        <v>11109</v>
      </c>
      <c r="M13" s="86">
        <v>13121</v>
      </c>
      <c r="N13" s="86">
        <v>3616</v>
      </c>
      <c r="O13" s="87">
        <f>SUM(C13:N13)</f>
        <v>39905</v>
      </c>
    </row>
    <row r="14" spans="1:15" s="81" customFormat="1" ht="15.95" customHeight="1" thickBot="1" x14ac:dyDescent="0.25">
      <c r="A14" s="80" t="s">
        <v>21</v>
      </c>
      <c r="B14" s="36" t="s">
        <v>97</v>
      </c>
      <c r="C14" s="91">
        <f t="shared" ref="C14:N14" si="1">SUM(C5:C13)</f>
        <v>21238</v>
      </c>
      <c r="D14" s="91">
        <f t="shared" si="1"/>
        <v>21240</v>
      </c>
      <c r="E14" s="91">
        <f t="shared" si="1"/>
        <v>28240</v>
      </c>
      <c r="F14" s="91">
        <f t="shared" si="1"/>
        <v>21238</v>
      </c>
      <c r="G14" s="91">
        <f t="shared" si="1"/>
        <v>21240</v>
      </c>
      <c r="H14" s="91">
        <f t="shared" si="1"/>
        <v>21240</v>
      </c>
      <c r="I14" s="91">
        <f t="shared" si="1"/>
        <v>21240</v>
      </c>
      <c r="J14" s="91">
        <f t="shared" si="1"/>
        <v>22239</v>
      </c>
      <c r="K14" s="91">
        <f t="shared" si="1"/>
        <v>31240</v>
      </c>
      <c r="L14" s="91">
        <f t="shared" si="1"/>
        <v>22231</v>
      </c>
      <c r="M14" s="91">
        <f t="shared" si="1"/>
        <v>22242</v>
      </c>
      <c r="N14" s="91">
        <f t="shared" si="1"/>
        <v>21236</v>
      </c>
      <c r="O14" s="92">
        <f>SUM(C14:N14)</f>
        <v>274864</v>
      </c>
    </row>
    <row r="15" spans="1:15" s="81" customFormat="1" ht="15" customHeight="1" thickBot="1" x14ac:dyDescent="0.25">
      <c r="A15" s="80" t="s">
        <v>22</v>
      </c>
      <c r="B15" s="488" t="s">
        <v>50</v>
      </c>
      <c r="C15" s="489"/>
      <c r="D15" s="489"/>
      <c r="E15" s="489"/>
      <c r="F15" s="489"/>
      <c r="G15" s="489"/>
      <c r="H15" s="489"/>
      <c r="I15" s="489"/>
      <c r="J15" s="489"/>
      <c r="K15" s="489"/>
      <c r="L15" s="489"/>
      <c r="M15" s="489"/>
      <c r="N15" s="489"/>
      <c r="O15" s="490"/>
    </row>
    <row r="16" spans="1:15" s="88" customFormat="1" ht="14.1" customHeight="1" x14ac:dyDescent="0.2">
      <c r="A16" s="93" t="s">
        <v>23</v>
      </c>
      <c r="B16" s="166" t="s">
        <v>56</v>
      </c>
      <c r="C16" s="89">
        <v>7252</v>
      </c>
      <c r="D16" s="89">
        <v>7253</v>
      </c>
      <c r="E16" s="89">
        <v>7252</v>
      </c>
      <c r="F16" s="89">
        <v>7252</v>
      </c>
      <c r="G16" s="89">
        <v>7252</v>
      </c>
      <c r="H16" s="89">
        <v>7252</v>
      </c>
      <c r="I16" s="89">
        <v>7252</v>
      </c>
      <c r="J16" s="89">
        <v>7252</v>
      </c>
      <c r="K16" s="89">
        <v>7252</v>
      </c>
      <c r="L16" s="89">
        <v>7252</v>
      </c>
      <c r="M16" s="89">
        <v>7252</v>
      </c>
      <c r="N16" s="89">
        <v>7253</v>
      </c>
      <c r="O16" s="90">
        <f t="shared" si="0"/>
        <v>87026</v>
      </c>
    </row>
    <row r="17" spans="1:15" s="88" customFormat="1" ht="27" customHeight="1" x14ac:dyDescent="0.2">
      <c r="A17" s="85" t="s">
        <v>24</v>
      </c>
      <c r="B17" s="165" t="s">
        <v>139</v>
      </c>
      <c r="C17" s="86">
        <v>1911</v>
      </c>
      <c r="D17" s="86">
        <v>1911</v>
      </c>
      <c r="E17" s="86">
        <v>1912</v>
      </c>
      <c r="F17" s="86">
        <v>1911</v>
      </c>
      <c r="G17" s="86">
        <v>1912</v>
      </c>
      <c r="H17" s="86">
        <v>1911</v>
      </c>
      <c r="I17" s="86">
        <v>1912</v>
      </c>
      <c r="J17" s="86">
        <v>1911</v>
      </c>
      <c r="K17" s="86">
        <v>1912</v>
      </c>
      <c r="L17" s="86">
        <v>1903</v>
      </c>
      <c r="M17" s="86">
        <v>1913</v>
      </c>
      <c r="N17" s="86">
        <v>1913</v>
      </c>
      <c r="O17" s="87">
        <f t="shared" si="0"/>
        <v>22932</v>
      </c>
    </row>
    <row r="18" spans="1:15" s="88" customFormat="1" ht="14.1" customHeight="1" x14ac:dyDescent="0.2">
      <c r="A18" s="85" t="s">
        <v>25</v>
      </c>
      <c r="B18" s="163" t="s">
        <v>114</v>
      </c>
      <c r="C18" s="86">
        <v>7813</v>
      </c>
      <c r="D18" s="86">
        <v>7813</v>
      </c>
      <c r="E18" s="86">
        <v>7814</v>
      </c>
      <c r="F18" s="86">
        <v>7813</v>
      </c>
      <c r="G18" s="86">
        <v>7814</v>
      </c>
      <c r="H18" s="86">
        <v>7814</v>
      </c>
      <c r="I18" s="86">
        <v>7813</v>
      </c>
      <c r="J18" s="86">
        <v>7813</v>
      </c>
      <c r="K18" s="86">
        <v>7813</v>
      </c>
      <c r="L18" s="86">
        <v>7813</v>
      </c>
      <c r="M18" s="86">
        <v>7814</v>
      </c>
      <c r="N18" s="86">
        <v>7808</v>
      </c>
      <c r="O18" s="87">
        <f t="shared" si="0"/>
        <v>93755</v>
      </c>
    </row>
    <row r="19" spans="1:15" s="88" customFormat="1" ht="14.1" customHeight="1" x14ac:dyDescent="0.2">
      <c r="A19" s="85" t="s">
        <v>26</v>
      </c>
      <c r="B19" s="163" t="s">
        <v>140</v>
      </c>
      <c r="C19" s="86">
        <v>1369</v>
      </c>
      <c r="D19" s="86">
        <v>1369</v>
      </c>
      <c r="E19" s="86">
        <v>1369</v>
      </c>
      <c r="F19" s="86">
        <v>1369</v>
      </c>
      <c r="G19" s="86">
        <v>1369</v>
      </c>
      <c r="H19" s="86">
        <v>1369</v>
      </c>
      <c r="I19" s="86">
        <v>1369</v>
      </c>
      <c r="J19" s="86">
        <v>1369</v>
      </c>
      <c r="K19" s="86">
        <v>1369</v>
      </c>
      <c r="L19" s="86">
        <v>1369</v>
      </c>
      <c r="M19" s="86">
        <v>1369</v>
      </c>
      <c r="N19" s="86">
        <v>1369</v>
      </c>
      <c r="O19" s="87">
        <f t="shared" si="0"/>
        <v>16428</v>
      </c>
    </row>
    <row r="20" spans="1:15" s="88" customFormat="1" ht="14.1" customHeight="1" x14ac:dyDescent="0.2">
      <c r="A20" s="85" t="s">
        <v>27</v>
      </c>
      <c r="B20" s="163" t="s">
        <v>5</v>
      </c>
      <c r="C20" s="86">
        <v>2893</v>
      </c>
      <c r="D20" s="86">
        <v>2894</v>
      </c>
      <c r="E20" s="86">
        <v>2893</v>
      </c>
      <c r="F20" s="86">
        <v>2893</v>
      </c>
      <c r="G20" s="86">
        <v>2893</v>
      </c>
      <c r="H20" s="86">
        <v>2894</v>
      </c>
      <c r="I20" s="86">
        <v>2894</v>
      </c>
      <c r="J20" s="86">
        <v>2894</v>
      </c>
      <c r="K20" s="86">
        <v>2894</v>
      </c>
      <c r="L20" s="86">
        <v>2894</v>
      </c>
      <c r="M20" s="86">
        <v>2894</v>
      </c>
      <c r="N20" s="86">
        <v>2893</v>
      </c>
      <c r="O20" s="87">
        <f t="shared" si="0"/>
        <v>34723</v>
      </c>
    </row>
    <row r="21" spans="1:15" s="88" customFormat="1" ht="14.1" customHeight="1" x14ac:dyDescent="0.2">
      <c r="A21" s="85" t="s">
        <v>28</v>
      </c>
      <c r="B21" s="163" t="s">
        <v>160</v>
      </c>
      <c r="C21" s="86"/>
      <c r="D21" s="86"/>
      <c r="E21" s="86">
        <v>5000</v>
      </c>
      <c r="F21" s="86"/>
      <c r="G21" s="86"/>
      <c r="H21" s="86"/>
      <c r="I21" s="86"/>
      <c r="J21" s="86"/>
      <c r="K21" s="86">
        <v>6000</v>
      </c>
      <c r="L21" s="86"/>
      <c r="M21" s="86"/>
      <c r="N21" s="86"/>
      <c r="O21" s="87">
        <f t="shared" si="0"/>
        <v>11000</v>
      </c>
    </row>
    <row r="22" spans="1:15" s="88" customFormat="1" x14ac:dyDescent="0.2">
      <c r="A22" s="85" t="s">
        <v>29</v>
      </c>
      <c r="B22" s="165" t="s">
        <v>143</v>
      </c>
      <c r="C22" s="86"/>
      <c r="D22" s="86"/>
      <c r="E22" s="86">
        <v>2000</v>
      </c>
      <c r="F22" s="86"/>
      <c r="G22" s="86"/>
      <c r="H22" s="86"/>
      <c r="I22" s="86"/>
      <c r="J22" s="86"/>
      <c r="K22" s="86">
        <v>2000</v>
      </c>
      <c r="L22" s="86"/>
      <c r="M22" s="86"/>
      <c r="N22" s="86"/>
      <c r="O22" s="87">
        <f t="shared" si="0"/>
        <v>4000</v>
      </c>
    </row>
    <row r="23" spans="1:15" s="88" customFormat="1" ht="14.1" customHeight="1" x14ac:dyDescent="0.2">
      <c r="A23" s="85" t="s">
        <v>30</v>
      </c>
      <c r="B23" s="163" t="s">
        <v>163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7">
        <f t="shared" si="0"/>
        <v>0</v>
      </c>
    </row>
    <row r="24" spans="1:15" s="88" customFormat="1" ht="14.1" customHeight="1" x14ac:dyDescent="0.2">
      <c r="A24" s="85" t="s">
        <v>31</v>
      </c>
      <c r="B24" s="163" t="s">
        <v>6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7">
        <f t="shared" si="0"/>
        <v>0</v>
      </c>
    </row>
    <row r="25" spans="1:15" s="88" customFormat="1" ht="14.1" customHeight="1" thickBot="1" x14ac:dyDescent="0.25">
      <c r="A25" s="82">
        <v>22</v>
      </c>
      <c r="B25" s="361" t="s">
        <v>481</v>
      </c>
      <c r="C25" s="83"/>
      <c r="D25" s="83"/>
      <c r="E25" s="83"/>
      <c r="F25" s="83"/>
      <c r="G25" s="83"/>
      <c r="H25" s="83"/>
      <c r="I25" s="83"/>
      <c r="J25" s="83">
        <v>1000</v>
      </c>
      <c r="K25" s="83">
        <v>1000</v>
      </c>
      <c r="L25" s="83">
        <v>1000</v>
      </c>
      <c r="M25" s="83">
        <v>1000</v>
      </c>
      <c r="N25" s="83">
        <v>1000</v>
      </c>
      <c r="O25" s="84">
        <v>5000</v>
      </c>
    </row>
    <row r="26" spans="1:15" s="81" customFormat="1" ht="15.95" customHeight="1" thickBot="1" x14ac:dyDescent="0.25">
      <c r="A26" s="94">
        <v>23</v>
      </c>
      <c r="B26" s="36" t="s">
        <v>98</v>
      </c>
      <c r="C26" s="91">
        <f t="shared" ref="C26:N26" si="2">SUM(C16:C24)</f>
        <v>21238</v>
      </c>
      <c r="D26" s="91">
        <f t="shared" si="2"/>
        <v>21240</v>
      </c>
      <c r="E26" s="91">
        <f t="shared" si="2"/>
        <v>28240</v>
      </c>
      <c r="F26" s="91">
        <f t="shared" si="2"/>
        <v>21238</v>
      </c>
      <c r="G26" s="91">
        <f t="shared" si="2"/>
        <v>21240</v>
      </c>
      <c r="H26" s="91">
        <f t="shared" si="2"/>
        <v>21240</v>
      </c>
      <c r="I26" s="91">
        <f t="shared" si="2"/>
        <v>21240</v>
      </c>
      <c r="J26" s="91">
        <f t="shared" si="2"/>
        <v>21239</v>
      </c>
      <c r="K26" s="91">
        <f>SUM(K16:K25)</f>
        <v>30240</v>
      </c>
      <c r="L26" s="91">
        <f t="shared" si="2"/>
        <v>21231</v>
      </c>
      <c r="M26" s="91">
        <f t="shared" si="2"/>
        <v>21242</v>
      </c>
      <c r="N26" s="91">
        <f t="shared" si="2"/>
        <v>21236</v>
      </c>
      <c r="O26" s="92">
        <f>SUM(O16:O25)</f>
        <v>274864</v>
      </c>
    </row>
    <row r="27" spans="1:15" ht="16.5" thickBot="1" x14ac:dyDescent="0.3">
      <c r="A27" s="94">
        <v>24</v>
      </c>
      <c r="B27" s="167" t="s">
        <v>99</v>
      </c>
      <c r="C27" s="95">
        <f t="shared" ref="C27:O27" si="3">C14-C26</f>
        <v>0</v>
      </c>
      <c r="D27" s="95">
        <f t="shared" si="3"/>
        <v>0</v>
      </c>
      <c r="E27" s="95">
        <f t="shared" si="3"/>
        <v>0</v>
      </c>
      <c r="F27" s="95">
        <f t="shared" si="3"/>
        <v>0</v>
      </c>
      <c r="G27" s="95">
        <f t="shared" si="3"/>
        <v>0</v>
      </c>
      <c r="H27" s="95">
        <f t="shared" si="3"/>
        <v>0</v>
      </c>
      <c r="I27" s="95">
        <f t="shared" si="3"/>
        <v>0</v>
      </c>
      <c r="J27" s="95"/>
      <c r="K27" s="95"/>
      <c r="L27" s="95"/>
      <c r="M27" s="95"/>
      <c r="N27" s="95">
        <f t="shared" si="3"/>
        <v>0</v>
      </c>
      <c r="O27" s="96">
        <f t="shared" si="3"/>
        <v>0</v>
      </c>
    </row>
    <row r="28" spans="1:15" x14ac:dyDescent="0.25">
      <c r="A28" s="98"/>
    </row>
    <row r="29" spans="1:15" x14ac:dyDescent="0.25">
      <c r="B29" s="99"/>
      <c r="C29" s="100"/>
      <c r="D29" s="100"/>
      <c r="O29" s="97"/>
    </row>
    <row r="30" spans="1:15" x14ac:dyDescent="0.25">
      <c r="O30" s="97"/>
    </row>
    <row r="31" spans="1:15" x14ac:dyDescent="0.25">
      <c r="O31" s="97"/>
    </row>
    <row r="32" spans="1:15" x14ac:dyDescent="0.25">
      <c r="O32" s="97"/>
    </row>
    <row r="33" spans="15:15" x14ac:dyDescent="0.25">
      <c r="O33" s="97"/>
    </row>
    <row r="34" spans="15:15" x14ac:dyDescent="0.25">
      <c r="O34" s="97"/>
    </row>
    <row r="35" spans="15:15" x14ac:dyDescent="0.25">
      <c r="O35" s="97"/>
    </row>
    <row r="36" spans="15:15" x14ac:dyDescent="0.25">
      <c r="O36" s="97"/>
    </row>
    <row r="37" spans="15:15" x14ac:dyDescent="0.25">
      <c r="O37" s="97"/>
    </row>
    <row r="38" spans="15:15" x14ac:dyDescent="0.25">
      <c r="O38" s="97"/>
    </row>
    <row r="39" spans="15:15" x14ac:dyDescent="0.25">
      <c r="O39" s="97"/>
    </row>
    <row r="40" spans="15:15" x14ac:dyDescent="0.25">
      <c r="O40" s="97"/>
    </row>
    <row r="41" spans="15:15" x14ac:dyDescent="0.25">
      <c r="O41" s="97"/>
    </row>
    <row r="42" spans="15:15" x14ac:dyDescent="0.25">
      <c r="O42" s="97"/>
    </row>
    <row r="43" spans="15:15" x14ac:dyDescent="0.25">
      <c r="O43" s="97"/>
    </row>
    <row r="44" spans="15:15" x14ac:dyDescent="0.25">
      <c r="O44" s="97"/>
    </row>
    <row r="45" spans="15:15" x14ac:dyDescent="0.25">
      <c r="O45" s="97"/>
    </row>
    <row r="46" spans="15:15" x14ac:dyDescent="0.25">
      <c r="O46" s="97"/>
    </row>
    <row r="47" spans="15:15" x14ac:dyDescent="0.25">
      <c r="O47" s="97"/>
    </row>
    <row r="48" spans="15:15" x14ac:dyDescent="0.25">
      <c r="O48" s="97"/>
    </row>
    <row r="49" spans="15:15" x14ac:dyDescent="0.25">
      <c r="O49" s="97"/>
    </row>
    <row r="50" spans="15:15" x14ac:dyDescent="0.25">
      <c r="O50" s="97"/>
    </row>
    <row r="51" spans="15:15" x14ac:dyDescent="0.25">
      <c r="O51" s="97"/>
    </row>
    <row r="52" spans="15:15" x14ac:dyDescent="0.25">
      <c r="O52" s="97"/>
    </row>
    <row r="53" spans="15:15" x14ac:dyDescent="0.25">
      <c r="O53" s="97"/>
    </row>
    <row r="54" spans="15:15" x14ac:dyDescent="0.25">
      <c r="O54" s="97"/>
    </row>
    <row r="55" spans="15:15" x14ac:dyDescent="0.25">
      <c r="O55" s="97"/>
    </row>
    <row r="56" spans="15:15" x14ac:dyDescent="0.25">
      <c r="O56" s="97"/>
    </row>
    <row r="57" spans="15:15" x14ac:dyDescent="0.25">
      <c r="O57" s="97"/>
    </row>
    <row r="58" spans="15:15" x14ac:dyDescent="0.25">
      <c r="O58" s="97"/>
    </row>
    <row r="59" spans="15:15" x14ac:dyDescent="0.25">
      <c r="O59" s="97"/>
    </row>
    <row r="60" spans="15:15" x14ac:dyDescent="0.25">
      <c r="O60" s="97"/>
    </row>
    <row r="61" spans="15:15" x14ac:dyDescent="0.25">
      <c r="O61" s="97"/>
    </row>
    <row r="62" spans="15:15" x14ac:dyDescent="0.25">
      <c r="O62" s="97"/>
    </row>
    <row r="63" spans="15:15" x14ac:dyDescent="0.25">
      <c r="O63" s="97"/>
    </row>
    <row r="64" spans="15:15" x14ac:dyDescent="0.25">
      <c r="O64" s="97"/>
    </row>
    <row r="65" spans="15:15" x14ac:dyDescent="0.25">
      <c r="O65" s="97"/>
    </row>
    <row r="66" spans="15:15" x14ac:dyDescent="0.25">
      <c r="O66" s="97"/>
    </row>
    <row r="67" spans="15:15" x14ac:dyDescent="0.25">
      <c r="O67" s="97"/>
    </row>
    <row r="68" spans="15:15" x14ac:dyDescent="0.25">
      <c r="O68" s="97"/>
    </row>
    <row r="69" spans="15:15" x14ac:dyDescent="0.25">
      <c r="O69" s="97"/>
    </row>
    <row r="70" spans="15:15" x14ac:dyDescent="0.25">
      <c r="O70" s="97"/>
    </row>
    <row r="71" spans="15:15" x14ac:dyDescent="0.25">
      <c r="O71" s="97"/>
    </row>
    <row r="72" spans="15:15" x14ac:dyDescent="0.25">
      <c r="O72" s="97"/>
    </row>
    <row r="73" spans="15:15" x14ac:dyDescent="0.25">
      <c r="O73" s="97"/>
    </row>
    <row r="74" spans="15:15" x14ac:dyDescent="0.25">
      <c r="O74" s="97"/>
    </row>
    <row r="75" spans="15:15" x14ac:dyDescent="0.25">
      <c r="O75" s="97"/>
    </row>
    <row r="76" spans="15:15" x14ac:dyDescent="0.25">
      <c r="O76" s="97"/>
    </row>
    <row r="77" spans="15:15" x14ac:dyDescent="0.25">
      <c r="O77" s="97"/>
    </row>
    <row r="78" spans="15:15" x14ac:dyDescent="0.25">
      <c r="O78" s="97"/>
    </row>
    <row r="79" spans="15:15" x14ac:dyDescent="0.25">
      <c r="O79" s="97"/>
    </row>
    <row r="80" spans="15:15" x14ac:dyDescent="0.25">
      <c r="O80" s="97"/>
    </row>
    <row r="81" spans="15:15" x14ac:dyDescent="0.25">
      <c r="O81" s="97"/>
    </row>
    <row r="82" spans="15:15" x14ac:dyDescent="0.25">
      <c r="O82" s="97"/>
    </row>
  </sheetData>
  <mergeCells count="3">
    <mergeCell ref="B4:O4"/>
    <mergeCell ref="B15:O15"/>
    <mergeCell ref="A1:O1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>
    <oddHeader>&amp;R&amp;"Times New Roman CE,Félkövér dőlt"&amp;11 2. tájékoztató tábla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A70C-587F-4EC7-AC86-D7BB4B1039B6}">
  <sheetPr>
    <tabColor rgb="FF92D050"/>
  </sheetPr>
  <dimension ref="A1:D39"/>
  <sheetViews>
    <sheetView zoomScaleNormal="100" workbookViewId="0">
      <selection activeCell="E22" sqref="E22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45" customHeight="1" x14ac:dyDescent="0.25">
      <c r="A1" s="496" t="s">
        <v>486</v>
      </c>
      <c r="B1" s="496"/>
      <c r="C1" s="496"/>
      <c r="D1" s="496"/>
    </row>
    <row r="2" spans="1:4" ht="17.25" customHeight="1" x14ac:dyDescent="0.25">
      <c r="A2" s="238"/>
      <c r="B2" s="238"/>
      <c r="C2" s="238"/>
      <c r="D2" s="238"/>
    </row>
    <row r="3" spans="1:4" ht="13.5" thickBot="1" x14ac:dyDescent="0.25">
      <c r="A3" s="126"/>
      <c r="B3" s="126"/>
      <c r="C3" s="493" t="s">
        <v>46</v>
      </c>
      <c r="D3" s="493"/>
    </row>
    <row r="4" spans="1:4" ht="42.75" customHeight="1" thickBot="1" x14ac:dyDescent="0.25">
      <c r="A4" s="239" t="s">
        <v>62</v>
      </c>
      <c r="B4" s="240" t="s">
        <v>108</v>
      </c>
      <c r="C4" s="240" t="s">
        <v>109</v>
      </c>
      <c r="D4" s="241" t="s">
        <v>7</v>
      </c>
    </row>
    <row r="5" spans="1:4" ht="15.95" customHeight="1" x14ac:dyDescent="0.2">
      <c r="A5" s="127" t="s">
        <v>11</v>
      </c>
      <c r="B5" s="29" t="s">
        <v>475</v>
      </c>
      <c r="C5" s="29" t="s">
        <v>476</v>
      </c>
      <c r="D5" s="30">
        <v>1630</v>
      </c>
    </row>
    <row r="6" spans="1:4" ht="15.95" customHeight="1" x14ac:dyDescent="0.2">
      <c r="A6" s="128" t="s">
        <v>12</v>
      </c>
      <c r="B6" s="31" t="s">
        <v>477</v>
      </c>
      <c r="C6" s="31" t="s">
        <v>476</v>
      </c>
      <c r="D6" s="32">
        <v>3850</v>
      </c>
    </row>
    <row r="7" spans="1:4" ht="15.95" customHeight="1" x14ac:dyDescent="0.2">
      <c r="A7" s="128" t="s">
        <v>13</v>
      </c>
      <c r="B7" s="31" t="s">
        <v>478</v>
      </c>
      <c r="C7" s="31" t="s">
        <v>476</v>
      </c>
      <c r="D7" s="32">
        <v>2520</v>
      </c>
    </row>
    <row r="8" spans="1:4" ht="15.95" customHeight="1" x14ac:dyDescent="0.2">
      <c r="A8" s="128" t="s">
        <v>14</v>
      </c>
      <c r="B8" s="31" t="s">
        <v>466</v>
      </c>
      <c r="C8" s="31" t="s">
        <v>479</v>
      </c>
      <c r="D8" s="32">
        <v>63424</v>
      </c>
    </row>
    <row r="9" spans="1:4" ht="15.95" customHeight="1" x14ac:dyDescent="0.2">
      <c r="A9" s="128" t="s">
        <v>15</v>
      </c>
      <c r="B9" s="31" t="s">
        <v>480</v>
      </c>
      <c r="C9" s="31" t="s">
        <v>479</v>
      </c>
      <c r="D9" s="32">
        <v>41534</v>
      </c>
    </row>
    <row r="10" spans="1:4" ht="15.95" customHeight="1" x14ac:dyDescent="0.2">
      <c r="A10" s="128" t="s">
        <v>16</v>
      </c>
      <c r="B10" s="31"/>
      <c r="C10" s="31"/>
      <c r="D10" s="32"/>
    </row>
    <row r="11" spans="1:4" ht="15.95" customHeight="1" x14ac:dyDescent="0.2">
      <c r="A11" s="128" t="s">
        <v>17</v>
      </c>
      <c r="B11" s="31"/>
      <c r="C11" s="31"/>
      <c r="D11" s="32"/>
    </row>
    <row r="12" spans="1:4" ht="15.95" customHeight="1" x14ac:dyDescent="0.2">
      <c r="A12" s="128" t="s">
        <v>18</v>
      </c>
      <c r="B12" s="31"/>
      <c r="C12" s="31"/>
      <c r="D12" s="32"/>
    </row>
    <row r="13" spans="1:4" ht="15.95" customHeight="1" x14ac:dyDescent="0.2">
      <c r="A13" s="128" t="s">
        <v>19</v>
      </c>
      <c r="B13" s="31"/>
      <c r="C13" s="31"/>
      <c r="D13" s="32"/>
    </row>
    <row r="14" spans="1:4" ht="15.95" customHeight="1" x14ac:dyDescent="0.2">
      <c r="A14" s="128" t="s">
        <v>20</v>
      </c>
      <c r="B14" s="31"/>
      <c r="C14" s="31"/>
      <c r="D14" s="32"/>
    </row>
    <row r="15" spans="1:4" ht="15.95" customHeight="1" x14ac:dyDescent="0.2">
      <c r="A15" s="128" t="s">
        <v>21</v>
      </c>
      <c r="B15" s="31"/>
      <c r="C15" s="31"/>
      <c r="D15" s="32"/>
    </row>
    <row r="16" spans="1:4" ht="15.95" customHeight="1" x14ac:dyDescent="0.2">
      <c r="A16" s="128" t="s">
        <v>22</v>
      </c>
      <c r="B16" s="31"/>
      <c r="C16" s="31"/>
      <c r="D16" s="32"/>
    </row>
    <row r="17" spans="1:4" ht="15.95" customHeight="1" x14ac:dyDescent="0.2">
      <c r="A17" s="128" t="s">
        <v>23</v>
      </c>
      <c r="B17" s="31"/>
      <c r="C17" s="31"/>
      <c r="D17" s="32"/>
    </row>
    <row r="18" spans="1:4" ht="15.95" customHeight="1" x14ac:dyDescent="0.2">
      <c r="A18" s="128" t="s">
        <v>24</v>
      </c>
      <c r="B18" s="31"/>
      <c r="C18" s="31"/>
      <c r="D18" s="32"/>
    </row>
    <row r="19" spans="1:4" ht="15.95" customHeight="1" x14ac:dyDescent="0.2">
      <c r="A19" s="128" t="s">
        <v>25</v>
      </c>
      <c r="B19" s="31"/>
      <c r="C19" s="31"/>
      <c r="D19" s="32"/>
    </row>
    <row r="20" spans="1:4" ht="15.95" customHeight="1" x14ac:dyDescent="0.2">
      <c r="A20" s="128" t="s">
        <v>26</v>
      </c>
      <c r="B20" s="31"/>
      <c r="C20" s="31"/>
      <c r="D20" s="32"/>
    </row>
    <row r="21" spans="1:4" ht="15.95" customHeight="1" x14ac:dyDescent="0.2">
      <c r="A21" s="128" t="s">
        <v>27</v>
      </c>
      <c r="B21" s="31"/>
      <c r="C21" s="31"/>
      <c r="D21" s="32"/>
    </row>
    <row r="22" spans="1:4" ht="15.95" customHeight="1" x14ac:dyDescent="0.2">
      <c r="A22" s="128" t="s">
        <v>28</v>
      </c>
      <c r="B22" s="31"/>
      <c r="C22" s="31"/>
      <c r="D22" s="32"/>
    </row>
    <row r="23" spans="1:4" ht="15.95" customHeight="1" x14ac:dyDescent="0.2">
      <c r="A23" s="128" t="s">
        <v>29</v>
      </c>
      <c r="B23" s="31"/>
      <c r="C23" s="31"/>
      <c r="D23" s="32"/>
    </row>
    <row r="24" spans="1:4" ht="15.95" customHeight="1" x14ac:dyDescent="0.2">
      <c r="A24" s="128" t="s">
        <v>30</v>
      </c>
      <c r="B24" s="31"/>
      <c r="C24" s="31"/>
      <c r="D24" s="32"/>
    </row>
    <row r="25" spans="1:4" ht="15.95" customHeight="1" x14ac:dyDescent="0.2">
      <c r="A25" s="128" t="s">
        <v>31</v>
      </c>
      <c r="B25" s="31"/>
      <c r="C25" s="31"/>
      <c r="D25" s="32"/>
    </row>
    <row r="26" spans="1:4" ht="15.95" customHeight="1" x14ac:dyDescent="0.2">
      <c r="A26" s="128" t="s">
        <v>32</v>
      </c>
      <c r="B26" s="31"/>
      <c r="C26" s="31"/>
      <c r="D26" s="32"/>
    </row>
    <row r="27" spans="1:4" ht="15.95" customHeight="1" x14ac:dyDescent="0.2">
      <c r="A27" s="128" t="s">
        <v>33</v>
      </c>
      <c r="B27" s="31"/>
      <c r="C27" s="31"/>
      <c r="D27" s="32"/>
    </row>
    <row r="28" spans="1:4" ht="15.95" customHeight="1" x14ac:dyDescent="0.2">
      <c r="A28" s="128" t="s">
        <v>34</v>
      </c>
      <c r="B28" s="31"/>
      <c r="C28" s="31"/>
      <c r="D28" s="32"/>
    </row>
    <row r="29" spans="1:4" ht="15.95" customHeight="1" x14ac:dyDescent="0.2">
      <c r="A29" s="128" t="s">
        <v>35</v>
      </c>
      <c r="B29" s="31"/>
      <c r="C29" s="31"/>
      <c r="D29" s="32"/>
    </row>
    <row r="30" spans="1:4" ht="15.95" customHeight="1" x14ac:dyDescent="0.2">
      <c r="A30" s="128" t="s">
        <v>36</v>
      </c>
      <c r="B30" s="31"/>
      <c r="C30" s="31"/>
      <c r="D30" s="32"/>
    </row>
    <row r="31" spans="1:4" ht="15.95" customHeight="1" x14ac:dyDescent="0.2">
      <c r="A31" s="128" t="s">
        <v>37</v>
      </c>
      <c r="B31" s="31"/>
      <c r="C31" s="31"/>
      <c r="D31" s="32"/>
    </row>
    <row r="32" spans="1:4" ht="15.95" customHeight="1" x14ac:dyDescent="0.2">
      <c r="A32" s="128" t="s">
        <v>38</v>
      </c>
      <c r="B32" s="31"/>
      <c r="C32" s="31"/>
      <c r="D32" s="32"/>
    </row>
    <row r="33" spans="1:4" ht="15.95" customHeight="1" x14ac:dyDescent="0.2">
      <c r="A33" s="128" t="s">
        <v>39</v>
      </c>
      <c r="B33" s="31"/>
      <c r="C33" s="31"/>
      <c r="D33" s="32"/>
    </row>
    <row r="34" spans="1:4" ht="15.95" customHeight="1" x14ac:dyDescent="0.2">
      <c r="A34" s="128" t="s">
        <v>110</v>
      </c>
      <c r="B34" s="31"/>
      <c r="C34" s="31"/>
      <c r="D34" s="69"/>
    </row>
    <row r="35" spans="1:4" ht="15.95" customHeight="1" x14ac:dyDescent="0.2">
      <c r="A35" s="128" t="s">
        <v>111</v>
      </c>
      <c r="B35" s="31"/>
      <c r="C35" s="31"/>
      <c r="D35" s="69"/>
    </row>
    <row r="36" spans="1:4" ht="15.95" customHeight="1" x14ac:dyDescent="0.2">
      <c r="A36" s="128" t="s">
        <v>112</v>
      </c>
      <c r="B36" s="31"/>
      <c r="C36" s="31"/>
      <c r="D36" s="69"/>
    </row>
    <row r="37" spans="1:4" ht="15.95" customHeight="1" thickBot="1" x14ac:dyDescent="0.25">
      <c r="A37" s="129" t="s">
        <v>113</v>
      </c>
      <c r="B37" s="33"/>
      <c r="C37" s="33"/>
      <c r="D37" s="70"/>
    </row>
    <row r="38" spans="1:4" ht="15.95" customHeight="1" thickBot="1" x14ac:dyDescent="0.25">
      <c r="A38" s="494" t="s">
        <v>44</v>
      </c>
      <c r="B38" s="495"/>
      <c r="C38" s="130"/>
      <c r="D38" s="131">
        <f>SUM(D5:D37)</f>
        <v>112958</v>
      </c>
    </row>
    <row r="39" spans="1:4" x14ac:dyDescent="0.2">
      <c r="A39" t="s">
        <v>152</v>
      </c>
    </row>
  </sheetData>
  <mergeCells count="3">
    <mergeCell ref="C3:D3"/>
    <mergeCell ref="A38:B38"/>
    <mergeCell ref="A1:D1"/>
  </mergeCells>
  <phoneticPr fontId="25" type="noConversion"/>
  <conditionalFormatting sqref="D38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>
    <oddHeader>&amp;R&amp;"Times New Roman CE,Félkövér dőlt"&amp;11 3. tájékoztató tábla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B80F-D165-47F8-953B-389D3D068908}">
  <sheetPr>
    <tabColor rgb="FF92D050"/>
  </sheetPr>
  <dimension ref="A1:G48"/>
  <sheetViews>
    <sheetView zoomScale="120" zoomScaleNormal="120" zoomScaleSheetLayoutView="100" workbookViewId="0">
      <selection activeCell="B43" sqref="B43"/>
    </sheetView>
  </sheetViews>
  <sheetFormatPr defaultRowHeight="15.75" x14ac:dyDescent="0.25"/>
  <cols>
    <col min="1" max="1" width="9" style="243" customWidth="1"/>
    <col min="2" max="2" width="66.33203125" style="243" bestFit="1" customWidth="1"/>
    <col min="3" max="3" width="15.5" style="244" customWidth="1"/>
    <col min="4" max="5" width="15.5" style="243" customWidth="1"/>
    <col min="6" max="6" width="9" style="267" customWidth="1"/>
    <col min="7" max="16384" width="9.33203125" style="267"/>
  </cols>
  <sheetData>
    <row r="1" spans="1:5" ht="15.95" customHeight="1" x14ac:dyDescent="0.25">
      <c r="A1" s="470" t="s">
        <v>8</v>
      </c>
      <c r="B1" s="470"/>
      <c r="C1" s="470"/>
      <c r="D1" s="470"/>
      <c r="E1" s="470"/>
    </row>
    <row r="2" spans="1:5" ht="15.95" customHeight="1" thickBot="1" x14ac:dyDescent="0.3">
      <c r="A2" s="469" t="s">
        <v>118</v>
      </c>
      <c r="B2" s="469"/>
      <c r="D2" s="109"/>
      <c r="E2" s="175" t="s">
        <v>161</v>
      </c>
    </row>
    <row r="3" spans="1:5" ht="38.1" customHeight="1" thickBot="1" x14ac:dyDescent="0.3">
      <c r="A3" s="23" t="s">
        <v>62</v>
      </c>
      <c r="B3" s="24" t="s">
        <v>10</v>
      </c>
      <c r="C3" s="24" t="s">
        <v>487</v>
      </c>
      <c r="D3" s="261" t="s">
        <v>488</v>
      </c>
      <c r="E3" s="116" t="s">
        <v>489</v>
      </c>
    </row>
    <row r="4" spans="1:5" s="268" customFormat="1" ht="12" customHeight="1" thickBot="1" x14ac:dyDescent="0.25">
      <c r="A4" s="34" t="s">
        <v>424</v>
      </c>
      <c r="B4" s="35" t="s">
        <v>425</v>
      </c>
      <c r="C4" s="35" t="s">
        <v>426</v>
      </c>
      <c r="D4" s="35" t="s">
        <v>428</v>
      </c>
      <c r="E4" s="302" t="s">
        <v>427</v>
      </c>
    </row>
    <row r="5" spans="1:5" s="269" customFormat="1" ht="12" customHeight="1" thickBot="1" x14ac:dyDescent="0.25">
      <c r="A5" s="20" t="s">
        <v>11</v>
      </c>
      <c r="B5" s="21" t="s">
        <v>453</v>
      </c>
      <c r="C5" s="318">
        <v>72410</v>
      </c>
      <c r="D5" s="318">
        <v>72500</v>
      </c>
      <c r="E5" s="319">
        <v>72600</v>
      </c>
    </row>
    <row r="6" spans="1:5" s="269" customFormat="1" ht="12" customHeight="1" thickBot="1" x14ac:dyDescent="0.25">
      <c r="A6" s="20" t="s">
        <v>12</v>
      </c>
      <c r="B6" s="169" t="s">
        <v>312</v>
      </c>
      <c r="C6" s="318">
        <v>14768</v>
      </c>
      <c r="D6" s="318">
        <v>14800</v>
      </c>
      <c r="E6" s="319">
        <v>14900</v>
      </c>
    </row>
    <row r="7" spans="1:5" s="269" customFormat="1" ht="12" customHeight="1" thickBot="1" x14ac:dyDescent="0.25">
      <c r="A7" s="20" t="s">
        <v>13</v>
      </c>
      <c r="B7" s="21" t="s">
        <v>320</v>
      </c>
      <c r="C7" s="318"/>
      <c r="D7" s="318"/>
      <c r="E7" s="319"/>
    </row>
    <row r="8" spans="1:5" s="269" customFormat="1" ht="12" customHeight="1" thickBot="1" x14ac:dyDescent="0.25">
      <c r="A8" s="20" t="s">
        <v>129</v>
      </c>
      <c r="B8" s="21" t="s">
        <v>197</v>
      </c>
      <c r="C8" s="260">
        <f>+C9+C13+C14+C15</f>
        <v>104500</v>
      </c>
      <c r="D8" s="260">
        <f>+D9+D13+D14+D15</f>
        <v>104500</v>
      </c>
      <c r="E8" s="299">
        <f>+E9+E13+E14+E15</f>
        <v>104500</v>
      </c>
    </row>
    <row r="9" spans="1:5" s="269" customFormat="1" ht="12" customHeight="1" x14ac:dyDescent="0.2">
      <c r="A9" s="15" t="s">
        <v>198</v>
      </c>
      <c r="B9" s="270" t="s">
        <v>373</v>
      </c>
      <c r="C9" s="301">
        <f>+C10+C11+C12</f>
        <v>97000</v>
      </c>
      <c r="D9" s="301">
        <f>+D10+D11+D12</f>
        <v>97000</v>
      </c>
      <c r="E9" s="300">
        <f>+E10+E11+E12</f>
        <v>97000</v>
      </c>
    </row>
    <row r="10" spans="1:5" s="269" customFormat="1" ht="12" customHeight="1" x14ac:dyDescent="0.2">
      <c r="A10" s="14" t="s">
        <v>199</v>
      </c>
      <c r="B10" s="271" t="s">
        <v>204</v>
      </c>
      <c r="C10" s="255">
        <v>2000</v>
      </c>
      <c r="D10" s="255">
        <v>2000</v>
      </c>
      <c r="E10" s="158">
        <v>2000</v>
      </c>
    </row>
    <row r="11" spans="1:5" s="269" customFormat="1" ht="12" customHeight="1" x14ac:dyDescent="0.2">
      <c r="A11" s="14" t="s">
        <v>200</v>
      </c>
      <c r="B11" s="271" t="s">
        <v>205</v>
      </c>
      <c r="C11" s="255"/>
      <c r="D11" s="255"/>
      <c r="E11" s="158"/>
    </row>
    <row r="12" spans="1:5" s="269" customFormat="1" ht="12" customHeight="1" x14ac:dyDescent="0.2">
      <c r="A12" s="14" t="s">
        <v>371</v>
      </c>
      <c r="B12" s="327" t="s">
        <v>372</v>
      </c>
      <c r="C12" s="255">
        <v>95000</v>
      </c>
      <c r="D12" s="255">
        <v>95000</v>
      </c>
      <c r="E12" s="158">
        <v>95000</v>
      </c>
    </row>
    <row r="13" spans="1:5" s="269" customFormat="1" ht="12" customHeight="1" x14ac:dyDescent="0.2">
      <c r="A13" s="14" t="s">
        <v>201</v>
      </c>
      <c r="B13" s="271" t="s">
        <v>206</v>
      </c>
      <c r="C13" s="255">
        <v>7000</v>
      </c>
      <c r="D13" s="255">
        <v>7000</v>
      </c>
      <c r="E13" s="158">
        <v>7000</v>
      </c>
    </row>
    <row r="14" spans="1:5" s="269" customFormat="1" ht="12" customHeight="1" x14ac:dyDescent="0.2">
      <c r="A14" s="14" t="s">
        <v>202</v>
      </c>
      <c r="B14" s="271" t="s">
        <v>207</v>
      </c>
      <c r="C14" s="255">
        <v>100</v>
      </c>
      <c r="D14" s="255">
        <v>100</v>
      </c>
      <c r="E14" s="158">
        <v>100</v>
      </c>
    </row>
    <row r="15" spans="1:5" s="269" customFormat="1" ht="12" customHeight="1" thickBot="1" x14ac:dyDescent="0.25">
      <c r="A15" s="16" t="s">
        <v>203</v>
      </c>
      <c r="B15" s="272" t="s">
        <v>208</v>
      </c>
      <c r="C15" s="257">
        <v>400</v>
      </c>
      <c r="D15" s="257">
        <v>400</v>
      </c>
      <c r="E15" s="160">
        <v>400</v>
      </c>
    </row>
    <row r="16" spans="1:5" s="269" customFormat="1" ht="12" customHeight="1" thickBot="1" x14ac:dyDescent="0.25">
      <c r="A16" s="20" t="s">
        <v>15</v>
      </c>
      <c r="B16" s="21" t="s">
        <v>456</v>
      </c>
      <c r="C16" s="318">
        <v>13000</v>
      </c>
      <c r="D16" s="318">
        <v>13600</v>
      </c>
      <c r="E16" s="319">
        <v>13900</v>
      </c>
    </row>
    <row r="17" spans="1:6" s="269" customFormat="1" ht="12" customHeight="1" thickBot="1" x14ac:dyDescent="0.25">
      <c r="A17" s="20" t="s">
        <v>16</v>
      </c>
      <c r="B17" s="21" t="s">
        <v>3</v>
      </c>
      <c r="C17" s="318">
        <v>15000</v>
      </c>
      <c r="D17" s="318"/>
      <c r="E17" s="319"/>
    </row>
    <row r="18" spans="1:6" s="269" customFormat="1" ht="12" customHeight="1" thickBot="1" x14ac:dyDescent="0.25">
      <c r="A18" s="20" t="s">
        <v>136</v>
      </c>
      <c r="B18" s="21" t="s">
        <v>455</v>
      </c>
      <c r="C18" s="318"/>
      <c r="D18" s="318"/>
      <c r="E18" s="319"/>
    </row>
    <row r="19" spans="1:6" s="269" customFormat="1" ht="12" customHeight="1" thickBot="1" x14ac:dyDescent="0.25">
      <c r="A19" s="20" t="s">
        <v>18</v>
      </c>
      <c r="B19" s="169" t="s">
        <v>454</v>
      </c>
      <c r="C19" s="318"/>
      <c r="D19" s="318"/>
      <c r="E19" s="319"/>
    </row>
    <row r="20" spans="1:6" s="269" customFormat="1" ht="12" customHeight="1" thickBot="1" x14ac:dyDescent="0.25">
      <c r="A20" s="20" t="s">
        <v>19</v>
      </c>
      <c r="B20" s="21" t="s">
        <v>241</v>
      </c>
      <c r="C20" s="260">
        <f>+C5+C6+C7+C8+C16+C17+C18+C19</f>
        <v>219678</v>
      </c>
      <c r="D20" s="260">
        <f>+D5+D6+D7+D8+D16+D17+D18+D19</f>
        <v>205400</v>
      </c>
      <c r="E20" s="173">
        <f>+E5+E6+E7+E8+E16+E17+E18+E19</f>
        <v>205900</v>
      </c>
    </row>
    <row r="21" spans="1:6" s="269" customFormat="1" ht="12" customHeight="1" thickBot="1" x14ac:dyDescent="0.25">
      <c r="A21" s="20" t="s">
        <v>20</v>
      </c>
      <c r="B21" s="21" t="s">
        <v>457</v>
      </c>
      <c r="C21" s="355"/>
      <c r="D21" s="355"/>
      <c r="E21" s="356"/>
    </row>
    <row r="22" spans="1:6" s="269" customFormat="1" ht="12" customHeight="1" thickBot="1" x14ac:dyDescent="0.25">
      <c r="A22" s="20" t="s">
        <v>21</v>
      </c>
      <c r="B22" s="21" t="s">
        <v>458</v>
      </c>
      <c r="C22" s="260">
        <f>+C20+C21</f>
        <v>219678</v>
      </c>
      <c r="D22" s="260">
        <f>+D20+D21</f>
        <v>205400</v>
      </c>
      <c r="E22" s="299">
        <f>+E20+E21</f>
        <v>205900</v>
      </c>
    </row>
    <row r="23" spans="1:6" s="269" customFormat="1" ht="12" customHeight="1" x14ac:dyDescent="0.2">
      <c r="A23" s="233"/>
      <c r="B23" s="234"/>
      <c r="C23" s="235"/>
      <c r="D23" s="352"/>
      <c r="E23" s="353"/>
    </row>
    <row r="24" spans="1:6" s="269" customFormat="1" ht="12" customHeight="1" x14ac:dyDescent="0.2">
      <c r="A24" s="470" t="s">
        <v>40</v>
      </c>
      <c r="B24" s="470"/>
      <c r="C24" s="470"/>
      <c r="D24" s="470"/>
      <c r="E24" s="470"/>
    </row>
    <row r="25" spans="1:6" s="269" customFormat="1" ht="12" customHeight="1" thickBot="1" x14ac:dyDescent="0.25">
      <c r="A25" s="460" t="s">
        <v>119</v>
      </c>
      <c r="B25" s="460"/>
      <c r="C25" s="244"/>
      <c r="D25" s="109"/>
      <c r="E25" s="175" t="s">
        <v>161</v>
      </c>
    </row>
    <row r="26" spans="1:6" s="269" customFormat="1" ht="24" customHeight="1" thickBot="1" x14ac:dyDescent="0.25">
      <c r="A26" s="23" t="s">
        <v>9</v>
      </c>
      <c r="B26" s="24" t="s">
        <v>41</v>
      </c>
      <c r="C26" s="24" t="str">
        <f>+C3</f>
        <v>2016.</v>
      </c>
      <c r="D26" s="24" t="str">
        <f>+D3</f>
        <v>2017.</v>
      </c>
      <c r="E26" s="116" t="str">
        <f>+E3</f>
        <v>2018.</v>
      </c>
      <c r="F26" s="354"/>
    </row>
    <row r="27" spans="1:6" s="269" customFormat="1" ht="12" customHeight="1" thickBot="1" x14ac:dyDescent="0.25">
      <c r="A27" s="264" t="s">
        <v>424</v>
      </c>
      <c r="B27" s="265" t="s">
        <v>425</v>
      </c>
      <c r="C27" s="265" t="s">
        <v>426</v>
      </c>
      <c r="D27" s="265" t="s">
        <v>428</v>
      </c>
      <c r="E27" s="348" t="s">
        <v>427</v>
      </c>
      <c r="F27" s="354"/>
    </row>
    <row r="28" spans="1:6" s="269" customFormat="1" ht="15" customHeight="1" thickBot="1" x14ac:dyDescent="0.25">
      <c r="A28" s="20" t="s">
        <v>11</v>
      </c>
      <c r="B28" s="27" t="s">
        <v>459</v>
      </c>
      <c r="C28" s="318">
        <v>204658</v>
      </c>
      <c r="D28" s="318">
        <v>205400</v>
      </c>
      <c r="E28" s="314">
        <v>205900</v>
      </c>
      <c r="F28" s="354"/>
    </row>
    <row r="29" spans="1:6" ht="12" customHeight="1" thickBot="1" x14ac:dyDescent="0.3">
      <c r="A29" s="329" t="s">
        <v>12</v>
      </c>
      <c r="B29" s="349" t="s">
        <v>464</v>
      </c>
      <c r="C29" s="350">
        <f>+C30+C31+C32</f>
        <v>15000</v>
      </c>
      <c r="D29" s="350">
        <f>+D30+D31+D32</f>
        <v>0</v>
      </c>
      <c r="E29" s="351">
        <f>+E30+E31+E32</f>
        <v>0</v>
      </c>
    </row>
    <row r="30" spans="1:6" ht="12" customHeight="1" x14ac:dyDescent="0.25">
      <c r="A30" s="15" t="s">
        <v>92</v>
      </c>
      <c r="B30" s="8" t="s">
        <v>160</v>
      </c>
      <c r="C30" s="256"/>
      <c r="D30" s="256"/>
      <c r="E30" s="159"/>
    </row>
    <row r="31" spans="1:6" ht="12" customHeight="1" x14ac:dyDescent="0.25">
      <c r="A31" s="15" t="s">
        <v>93</v>
      </c>
      <c r="B31" s="12" t="s">
        <v>143</v>
      </c>
      <c r="C31" s="255"/>
      <c r="D31" s="255"/>
      <c r="E31" s="158"/>
    </row>
    <row r="32" spans="1:6" ht="12" customHeight="1" thickBot="1" x14ac:dyDescent="0.3">
      <c r="A32" s="15" t="s">
        <v>94</v>
      </c>
      <c r="B32" s="171" t="s">
        <v>163</v>
      </c>
      <c r="C32" s="255">
        <v>15000</v>
      </c>
      <c r="D32" s="255"/>
      <c r="E32" s="158"/>
    </row>
    <row r="33" spans="1:7" ht="12" customHeight="1" thickBot="1" x14ac:dyDescent="0.3">
      <c r="A33" s="20" t="s">
        <v>13</v>
      </c>
      <c r="B33" s="105" t="s">
        <v>385</v>
      </c>
      <c r="C33" s="254">
        <f>+C28+C29</f>
        <v>219658</v>
      </c>
      <c r="D33" s="254">
        <f>+D28+D29</f>
        <v>205400</v>
      </c>
      <c r="E33" s="157">
        <f>+E28+E29</f>
        <v>205900</v>
      </c>
    </row>
    <row r="34" spans="1:7" ht="15" customHeight="1" thickBot="1" x14ac:dyDescent="0.3">
      <c r="A34" s="20" t="s">
        <v>14</v>
      </c>
      <c r="B34" s="105" t="s">
        <v>460</v>
      </c>
      <c r="C34" s="357"/>
      <c r="D34" s="357"/>
      <c r="E34" s="358"/>
      <c r="F34" s="281"/>
    </row>
    <row r="35" spans="1:7" s="269" customFormat="1" ht="12.95" customHeight="1" thickBot="1" x14ac:dyDescent="0.25">
      <c r="A35" s="172" t="s">
        <v>15</v>
      </c>
      <c r="B35" s="242" t="s">
        <v>461</v>
      </c>
      <c r="C35" s="347">
        <f>+C33+C34</f>
        <v>219658</v>
      </c>
      <c r="D35" s="347">
        <f>+D33+D34</f>
        <v>205400</v>
      </c>
      <c r="E35" s="341">
        <f>+E33+E34</f>
        <v>205900</v>
      </c>
    </row>
    <row r="36" spans="1:7" x14ac:dyDescent="0.25">
      <c r="C36" s="243"/>
    </row>
    <row r="37" spans="1:7" x14ac:dyDescent="0.25">
      <c r="C37" s="243"/>
    </row>
    <row r="38" spans="1:7" x14ac:dyDescent="0.25">
      <c r="C38" s="243"/>
    </row>
    <row r="39" spans="1:7" ht="16.5" customHeight="1" x14ac:dyDescent="0.25">
      <c r="C39" s="243"/>
    </row>
    <row r="40" spans="1:7" x14ac:dyDescent="0.25">
      <c r="C40" s="243"/>
    </row>
    <row r="41" spans="1:7" x14ac:dyDescent="0.25">
      <c r="C41" s="243"/>
    </row>
    <row r="42" spans="1:7" s="243" customFormat="1" x14ac:dyDescent="0.25">
      <c r="F42" s="267"/>
      <c r="G42" s="267"/>
    </row>
    <row r="43" spans="1:7" s="243" customFormat="1" x14ac:dyDescent="0.25">
      <c r="F43" s="267"/>
      <c r="G43" s="267"/>
    </row>
    <row r="44" spans="1:7" s="243" customFormat="1" x14ac:dyDescent="0.25">
      <c r="F44" s="267"/>
      <c r="G44" s="267"/>
    </row>
    <row r="45" spans="1:7" s="243" customFormat="1" x14ac:dyDescent="0.25">
      <c r="F45" s="267"/>
      <c r="G45" s="267"/>
    </row>
    <row r="46" spans="1:7" s="243" customFormat="1" x14ac:dyDescent="0.25">
      <c r="F46" s="267"/>
      <c r="G46" s="267"/>
    </row>
    <row r="47" spans="1:7" s="243" customFormat="1" x14ac:dyDescent="0.25">
      <c r="F47" s="267"/>
      <c r="G47" s="267"/>
    </row>
    <row r="48" spans="1:7" s="243" customFormat="1" x14ac:dyDescent="0.25">
      <c r="F48" s="267"/>
      <c r="G48" s="267"/>
    </row>
  </sheetData>
  <mergeCells count="4">
    <mergeCell ref="A1:E1"/>
    <mergeCell ref="A2:B2"/>
    <mergeCell ref="A24:E24"/>
    <mergeCell ref="A25:B25"/>
  </mergeCells>
  <phoneticPr fontId="25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CE,Félkövér"&amp;12Sajószöged Önkormányzat
2015. ÉVI KÖLTSÉGVETÉSI ÉVET KÖVETŐ 3 ÉV TERVEZETT BEVÉTELEI, KIADÁSAI&amp;R&amp;"Times New Roman CE,Félkövér dőlt"&amp;11 4. számú tájékoztató tábla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A3C6-34C4-42BC-A73C-2CF3DC171CF0}">
  <dimension ref="A1:J36"/>
  <sheetViews>
    <sheetView workbookViewId="0">
      <selection activeCell="L23" sqref="L23"/>
    </sheetView>
  </sheetViews>
  <sheetFormatPr defaultRowHeight="12.75" x14ac:dyDescent="0.2"/>
  <sheetData>
    <row r="1" spans="1:10" ht="20.25" x14ac:dyDescent="0.3">
      <c r="A1" s="497" t="s">
        <v>490</v>
      </c>
      <c r="B1" s="497"/>
      <c r="C1" s="497"/>
      <c r="D1" s="497"/>
      <c r="E1" s="497"/>
      <c r="F1" s="497"/>
      <c r="G1" s="497"/>
      <c r="H1" s="497"/>
      <c r="I1" s="497"/>
      <c r="J1" s="497"/>
    </row>
    <row r="2" spans="1:10" ht="16.5" x14ac:dyDescent="0.25">
      <c r="B2" s="364"/>
      <c r="C2" s="364"/>
      <c r="D2" s="364"/>
      <c r="E2" s="364"/>
      <c r="F2" s="364"/>
      <c r="G2" s="364"/>
      <c r="H2" s="364"/>
      <c r="I2" s="364"/>
    </row>
    <row r="3" spans="1:10" ht="20.25" x14ac:dyDescent="0.3">
      <c r="A3" s="497" t="s">
        <v>491</v>
      </c>
      <c r="B3" s="497"/>
      <c r="C3" s="497"/>
      <c r="D3" s="497"/>
      <c r="E3" s="497"/>
      <c r="F3" s="497"/>
      <c r="G3" s="497"/>
      <c r="H3" s="497"/>
      <c r="I3" s="497"/>
      <c r="J3" s="497"/>
    </row>
    <row r="4" spans="1:10" ht="16.5" x14ac:dyDescent="0.25">
      <c r="A4" s="364"/>
      <c r="B4" s="364"/>
      <c r="C4" s="364"/>
      <c r="D4" s="364"/>
      <c r="E4" s="364"/>
      <c r="F4" s="364"/>
      <c r="G4" s="364"/>
      <c r="H4" s="364"/>
      <c r="I4" s="364"/>
    </row>
    <row r="5" spans="1:10" ht="16.5" x14ac:dyDescent="0.25">
      <c r="A5" s="364"/>
      <c r="B5" s="364"/>
      <c r="C5" s="364"/>
      <c r="D5" s="364"/>
      <c r="E5" s="364"/>
      <c r="F5" s="364"/>
      <c r="G5" s="364"/>
      <c r="H5" s="364"/>
      <c r="I5" s="364"/>
    </row>
    <row r="6" spans="1:10" ht="16.5" x14ac:dyDescent="0.25">
      <c r="A6" s="365" t="s">
        <v>11</v>
      </c>
      <c r="B6" s="498" t="s">
        <v>492</v>
      </c>
      <c r="C6" s="498"/>
      <c r="D6" s="498"/>
      <c r="E6" s="498"/>
      <c r="F6" s="498"/>
      <c r="G6" s="498"/>
      <c r="H6" s="364"/>
      <c r="I6" s="364"/>
    </row>
    <row r="7" spans="1:10" ht="16.5" x14ac:dyDescent="0.25">
      <c r="A7" s="367" t="s">
        <v>493</v>
      </c>
      <c r="B7" s="499" t="s">
        <v>494</v>
      </c>
      <c r="C7" s="499"/>
      <c r="D7" s="499"/>
      <c r="E7" s="499"/>
      <c r="F7" s="499"/>
      <c r="G7" s="499"/>
      <c r="H7" s="364"/>
      <c r="I7" s="364">
        <v>1</v>
      </c>
      <c r="J7" s="364" t="s">
        <v>495</v>
      </c>
    </row>
    <row r="8" spans="1:10" ht="16.5" x14ac:dyDescent="0.25">
      <c r="A8" s="367" t="s">
        <v>496</v>
      </c>
      <c r="B8" s="368" t="s">
        <v>497</v>
      </c>
      <c r="C8" s="368"/>
      <c r="D8" s="368"/>
      <c r="E8" s="368"/>
      <c r="F8" s="368"/>
      <c r="G8" s="368"/>
      <c r="H8" s="364"/>
      <c r="I8" s="364">
        <v>1</v>
      </c>
      <c r="J8" s="364" t="s">
        <v>495</v>
      </c>
    </row>
    <row r="9" spans="1:10" ht="16.5" x14ac:dyDescent="0.25">
      <c r="A9" s="367" t="s">
        <v>498</v>
      </c>
      <c r="B9" s="368" t="s">
        <v>499</v>
      </c>
      <c r="C9" s="368"/>
      <c r="D9" s="368"/>
      <c r="E9" s="368"/>
      <c r="F9" s="368"/>
      <c r="G9" s="368"/>
      <c r="H9" s="364"/>
      <c r="I9" s="364">
        <v>2</v>
      </c>
      <c r="J9" s="364" t="s">
        <v>495</v>
      </c>
    </row>
    <row r="10" spans="1:10" ht="16.5" x14ac:dyDescent="0.25">
      <c r="A10" s="367" t="s">
        <v>500</v>
      </c>
      <c r="B10" s="368" t="s">
        <v>501</v>
      </c>
      <c r="C10" s="368"/>
      <c r="D10" s="368"/>
      <c r="E10" s="368"/>
      <c r="F10" s="368"/>
      <c r="G10" s="368"/>
      <c r="H10" s="364"/>
      <c r="I10" s="364">
        <v>2</v>
      </c>
      <c r="J10" s="364" t="s">
        <v>495</v>
      </c>
    </row>
    <row r="11" spans="1:10" ht="16.5" x14ac:dyDescent="0.25">
      <c r="A11" s="367" t="s">
        <v>100</v>
      </c>
      <c r="B11" s="368" t="s">
        <v>502</v>
      </c>
      <c r="C11" s="368"/>
      <c r="D11" s="368"/>
      <c r="E11" s="368"/>
      <c r="F11" s="368"/>
      <c r="G11" s="368"/>
      <c r="H11" s="364"/>
      <c r="I11" s="364">
        <v>5</v>
      </c>
      <c r="J11" s="364" t="s">
        <v>495</v>
      </c>
    </row>
    <row r="12" spans="1:10" ht="16.5" x14ac:dyDescent="0.25">
      <c r="A12" s="367"/>
      <c r="B12" s="368" t="s">
        <v>503</v>
      </c>
      <c r="C12" s="368"/>
      <c r="D12" s="368"/>
      <c r="E12" s="368"/>
      <c r="F12" s="368"/>
      <c r="G12" s="368"/>
      <c r="H12" s="364"/>
      <c r="I12" s="364"/>
      <c r="J12" s="364"/>
    </row>
    <row r="13" spans="1:10" ht="16.5" x14ac:dyDescent="0.25">
      <c r="A13" s="367" t="s">
        <v>504</v>
      </c>
      <c r="B13" s="499" t="s">
        <v>505</v>
      </c>
      <c r="C13" s="499"/>
      <c r="D13" s="499"/>
      <c r="E13" s="499"/>
      <c r="F13" s="499"/>
      <c r="G13" s="499"/>
      <c r="H13" s="364"/>
      <c r="I13" s="364">
        <v>10</v>
      </c>
      <c r="J13" s="364" t="s">
        <v>495</v>
      </c>
    </row>
    <row r="14" spans="1:10" ht="16.5" x14ac:dyDescent="0.25">
      <c r="A14" s="367"/>
      <c r="B14" s="366" t="s">
        <v>506</v>
      </c>
      <c r="C14" s="369"/>
      <c r="D14" s="369"/>
      <c r="E14" s="369"/>
      <c r="F14" s="369"/>
      <c r="H14" s="364"/>
      <c r="I14" s="364">
        <f>SUM(I7:I13)</f>
        <v>21</v>
      </c>
      <c r="J14" s="364" t="s">
        <v>495</v>
      </c>
    </row>
    <row r="15" spans="1:10" ht="15" x14ac:dyDescent="0.25">
      <c r="A15" s="367"/>
    </row>
    <row r="16" spans="1:10" ht="16.5" x14ac:dyDescent="0.25">
      <c r="A16" s="367"/>
      <c r="B16" s="364"/>
      <c r="C16" s="364"/>
      <c r="D16" s="364"/>
      <c r="E16" s="364"/>
      <c r="F16" s="364"/>
      <c r="G16" s="364"/>
      <c r="H16" s="364"/>
      <c r="I16" s="364"/>
      <c r="J16" s="364"/>
    </row>
    <row r="17" spans="1:10" ht="16.5" x14ac:dyDescent="0.25">
      <c r="A17" s="367" t="s">
        <v>12</v>
      </c>
      <c r="B17" s="498" t="s">
        <v>507</v>
      </c>
      <c r="C17" s="498"/>
      <c r="D17" s="498"/>
      <c r="E17" s="498"/>
      <c r="F17" s="498"/>
      <c r="G17" s="498"/>
      <c r="H17" s="364"/>
      <c r="I17" s="364">
        <v>7</v>
      </c>
      <c r="J17" s="364" t="s">
        <v>495</v>
      </c>
    </row>
    <row r="18" spans="1:10" ht="16.5" x14ac:dyDescent="0.25">
      <c r="A18" s="367"/>
      <c r="B18" s="370" t="s">
        <v>508</v>
      </c>
      <c r="C18" s="499" t="s">
        <v>509</v>
      </c>
      <c r="D18" s="499"/>
      <c r="E18" s="499"/>
      <c r="F18" s="499"/>
      <c r="G18" s="499"/>
      <c r="H18" s="364"/>
      <c r="I18" s="364"/>
      <c r="J18" s="364"/>
    </row>
    <row r="19" spans="1:10" ht="16.5" x14ac:dyDescent="0.25">
      <c r="A19" s="367"/>
      <c r="B19" s="364"/>
      <c r="C19" s="499" t="s">
        <v>510</v>
      </c>
      <c r="D19" s="499"/>
      <c r="E19" s="499"/>
      <c r="F19" s="499"/>
      <c r="G19" s="499"/>
      <c r="H19" s="364"/>
      <c r="I19" s="364"/>
      <c r="J19" s="364"/>
    </row>
    <row r="20" spans="1:10" ht="16.5" x14ac:dyDescent="0.25">
      <c r="A20" s="367"/>
      <c r="B20" s="498" t="s">
        <v>511</v>
      </c>
      <c r="C20" s="498"/>
      <c r="D20" s="498"/>
      <c r="E20" s="498"/>
      <c r="F20" s="498"/>
      <c r="G20" s="498"/>
      <c r="H20" s="364"/>
      <c r="I20" s="364">
        <v>7</v>
      </c>
      <c r="J20" s="364" t="s">
        <v>495</v>
      </c>
    </row>
    <row r="21" spans="1:10" ht="16.5" x14ac:dyDescent="0.25">
      <c r="A21" s="367"/>
      <c r="B21" s="366"/>
      <c r="C21" s="366"/>
      <c r="D21" s="366"/>
      <c r="E21" s="366"/>
      <c r="F21" s="366"/>
      <c r="G21" s="366"/>
      <c r="H21" s="364"/>
      <c r="I21" s="364"/>
      <c r="J21" s="364"/>
    </row>
    <row r="22" spans="1:10" ht="16.5" x14ac:dyDescent="0.25">
      <c r="A22" s="367" t="s">
        <v>13</v>
      </c>
      <c r="B22" s="498" t="s">
        <v>512</v>
      </c>
      <c r="C22" s="498"/>
      <c r="D22" s="498"/>
      <c r="E22" s="498"/>
      <c r="F22" s="498"/>
      <c r="G22" s="498"/>
      <c r="H22" s="364"/>
      <c r="I22" s="364"/>
      <c r="J22" s="364"/>
    </row>
    <row r="23" spans="1:10" ht="16.5" x14ac:dyDescent="0.25">
      <c r="A23" s="367"/>
      <c r="B23" s="368" t="s">
        <v>513</v>
      </c>
      <c r="C23" s="368"/>
      <c r="D23" s="368"/>
      <c r="E23" s="366"/>
      <c r="F23" s="366"/>
      <c r="G23" s="366"/>
      <c r="H23" s="364"/>
      <c r="I23" s="364">
        <v>10</v>
      </c>
      <c r="J23" s="364" t="s">
        <v>495</v>
      </c>
    </row>
    <row r="24" spans="1:10" ht="16.5" x14ac:dyDescent="0.25">
      <c r="A24" s="367"/>
      <c r="B24" s="370" t="s">
        <v>514</v>
      </c>
      <c r="C24" s="499" t="s">
        <v>515</v>
      </c>
      <c r="D24" s="499"/>
      <c r="E24" s="499"/>
      <c r="F24" s="499"/>
      <c r="G24" s="499"/>
      <c r="H24" s="364"/>
      <c r="I24" s="364"/>
    </row>
    <row r="25" spans="1:10" ht="16.5" x14ac:dyDescent="0.25">
      <c r="A25" s="367"/>
      <c r="B25" s="364"/>
      <c r="C25" s="368" t="s">
        <v>516</v>
      </c>
      <c r="D25" s="368"/>
      <c r="E25" s="368"/>
      <c r="F25" s="368"/>
      <c r="G25" s="368"/>
      <c r="H25" s="368"/>
      <c r="I25" s="364"/>
    </row>
    <row r="26" spans="1:10" ht="16.5" x14ac:dyDescent="0.25">
      <c r="A26" s="367"/>
      <c r="B26" s="364"/>
      <c r="C26" s="499" t="s">
        <v>517</v>
      </c>
      <c r="D26" s="499"/>
      <c r="E26" s="499"/>
      <c r="F26" s="499"/>
      <c r="G26" s="499"/>
      <c r="H26" s="364"/>
      <c r="I26" s="364"/>
    </row>
    <row r="27" spans="1:10" ht="16.5" x14ac:dyDescent="0.25">
      <c r="A27" s="367"/>
      <c r="B27" s="364"/>
      <c r="C27" s="364" t="s">
        <v>514</v>
      </c>
      <c r="D27" s="499" t="s">
        <v>518</v>
      </c>
      <c r="E27" s="499"/>
      <c r="F27" s="499"/>
      <c r="G27" s="499"/>
      <c r="H27" s="364"/>
      <c r="I27" s="364"/>
    </row>
    <row r="28" spans="1:10" ht="16.5" x14ac:dyDescent="0.25">
      <c r="A28" s="367"/>
      <c r="B28" s="364"/>
      <c r="C28" s="364"/>
      <c r="D28" s="499" t="s">
        <v>519</v>
      </c>
      <c r="E28" s="499"/>
      <c r="F28" s="499"/>
      <c r="G28" s="499"/>
      <c r="H28" s="364"/>
      <c r="I28" s="364"/>
    </row>
    <row r="29" spans="1:10" ht="16.5" x14ac:dyDescent="0.25">
      <c r="A29" s="367"/>
      <c r="B29" s="364"/>
      <c r="C29" s="364"/>
      <c r="D29" s="499" t="s">
        <v>520</v>
      </c>
      <c r="E29" s="499"/>
      <c r="F29" s="499"/>
      <c r="G29" s="499"/>
      <c r="H29" s="364"/>
      <c r="I29" s="364"/>
    </row>
    <row r="30" spans="1:10" ht="16.5" x14ac:dyDescent="0.25">
      <c r="A30" s="367"/>
      <c r="B30" s="499" t="s">
        <v>521</v>
      </c>
      <c r="C30" s="499"/>
      <c r="D30" s="499"/>
      <c r="E30" s="499"/>
      <c r="F30" s="499"/>
      <c r="G30" s="499"/>
      <c r="H30" s="499"/>
      <c r="I30" s="364">
        <v>2</v>
      </c>
      <c r="J30" s="363" t="s">
        <v>495</v>
      </c>
    </row>
    <row r="31" spans="1:10" ht="16.5" x14ac:dyDescent="0.25">
      <c r="A31" s="367"/>
      <c r="B31" s="364" t="s">
        <v>514</v>
      </c>
      <c r="C31" s="364" t="s">
        <v>522</v>
      </c>
      <c r="D31" s="364"/>
      <c r="F31" s="364"/>
      <c r="G31" s="364"/>
      <c r="H31" s="364"/>
      <c r="I31" s="364"/>
    </row>
    <row r="32" spans="1:10" ht="16.5" x14ac:dyDescent="0.25">
      <c r="A32" s="367"/>
      <c r="B32" s="364"/>
      <c r="C32" s="364" t="s">
        <v>523</v>
      </c>
      <c r="D32" s="364"/>
      <c r="F32" s="364"/>
      <c r="G32" s="364"/>
      <c r="H32" s="364"/>
      <c r="I32" s="364"/>
    </row>
    <row r="33" spans="1:10" ht="16.5" x14ac:dyDescent="0.25">
      <c r="A33" s="367"/>
      <c r="B33" s="498" t="s">
        <v>524</v>
      </c>
      <c r="C33" s="498"/>
      <c r="D33" s="498"/>
      <c r="E33" s="498"/>
      <c r="F33" s="498"/>
      <c r="G33" s="498"/>
      <c r="H33" s="498"/>
      <c r="I33" s="364">
        <v>12</v>
      </c>
      <c r="J33" s="363" t="s">
        <v>495</v>
      </c>
    </row>
    <row r="34" spans="1:10" ht="16.5" x14ac:dyDescent="0.25">
      <c r="A34" s="367"/>
      <c r="B34" s="364"/>
      <c r="C34" s="364"/>
      <c r="D34" s="364"/>
      <c r="F34" s="364"/>
      <c r="G34" s="364"/>
      <c r="H34" s="364"/>
      <c r="I34" s="364"/>
    </row>
    <row r="35" spans="1:10" ht="17.25" x14ac:dyDescent="0.3">
      <c r="A35" s="367"/>
      <c r="B35" s="500" t="s">
        <v>525</v>
      </c>
      <c r="C35" s="500"/>
      <c r="D35" s="500"/>
      <c r="E35" s="500"/>
      <c r="F35" s="500"/>
      <c r="G35" s="500"/>
      <c r="H35" s="364"/>
      <c r="I35" s="371">
        <f>I33+I20+I14</f>
        <v>40</v>
      </c>
      <c r="J35" s="371" t="s">
        <v>495</v>
      </c>
    </row>
    <row r="36" spans="1:10" ht="16.5" x14ac:dyDescent="0.25">
      <c r="A36" s="367"/>
      <c r="B36" s="501" t="s">
        <v>526</v>
      </c>
      <c r="C36" s="501"/>
      <c r="D36" s="501"/>
      <c r="E36" s="501"/>
      <c r="F36" s="501"/>
      <c r="G36" s="501"/>
      <c r="H36" s="364"/>
      <c r="I36" s="372">
        <v>30</v>
      </c>
      <c r="J36" s="372" t="s">
        <v>495</v>
      </c>
    </row>
  </sheetData>
  <mergeCells count="19">
    <mergeCell ref="B33:H33"/>
    <mergeCell ref="B35:G35"/>
    <mergeCell ref="B36:G36"/>
    <mergeCell ref="D27:G27"/>
    <mergeCell ref="D28:G28"/>
    <mergeCell ref="D29:G29"/>
    <mergeCell ref="B30:H30"/>
    <mergeCell ref="C24:G24"/>
    <mergeCell ref="C26:G26"/>
    <mergeCell ref="B13:G13"/>
    <mergeCell ref="B17:G17"/>
    <mergeCell ref="C18:G18"/>
    <mergeCell ref="C19:G19"/>
    <mergeCell ref="A1:J1"/>
    <mergeCell ref="A3:J3"/>
    <mergeCell ref="B6:G6"/>
    <mergeCell ref="B7:G7"/>
    <mergeCell ref="B20:G20"/>
    <mergeCell ref="B22:G22"/>
  </mergeCells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28</vt:i4>
      </vt:variant>
      <vt:variant>
        <vt:lpstr>Névvel ellátott tartományok</vt:lpstr>
      </vt:variant>
      <vt:variant>
        <vt:i4>21</vt:i4>
      </vt:variant>
    </vt:vector>
  </HeadingPairs>
  <TitlesOfParts>
    <vt:vector size="49" baseType="lpstr">
      <vt:lpstr>1.1.sz.mell.</vt:lpstr>
      <vt:lpstr>1.2.sz.mell. </vt:lpstr>
      <vt:lpstr>2.1.sz.mell</vt:lpstr>
      <vt:lpstr>2.2.sz.mell</vt:lpstr>
      <vt:lpstr>3.sz.mell. </vt:lpstr>
      <vt:lpstr>4.sz.mell.</vt:lpstr>
      <vt:lpstr>5.1. sz. mell</vt:lpstr>
      <vt:lpstr>5.1. 1.sz. mell</vt:lpstr>
      <vt:lpstr>5.1.1.1. mell </vt:lpstr>
      <vt:lpstr>5.1.1. 2 sz. mell </vt:lpstr>
      <vt:lpstr>5.1.1.3 sz. mell </vt:lpstr>
      <vt:lpstr>5.1.1.4 sz. mell</vt:lpstr>
      <vt:lpstr>5.1.1.5sz. mell </vt:lpstr>
      <vt:lpstr>5.1.1.6. sz. mell </vt:lpstr>
      <vt:lpstr>5.1.1.7 sz. mell </vt:lpstr>
      <vt:lpstr>5.1.1.8. mell</vt:lpstr>
      <vt:lpstr>5.1.1. 9 sz. mell </vt:lpstr>
      <vt:lpstr>5.1.1.10. mell </vt:lpstr>
      <vt:lpstr>5.1.1.11. sz. mell </vt:lpstr>
      <vt:lpstr>5.2. sz. mell</vt:lpstr>
      <vt:lpstr>5.2.1. sz. mell </vt:lpstr>
      <vt:lpstr>5.3. sz. mell</vt:lpstr>
      <vt:lpstr>5.3.1. sz. mell </vt:lpstr>
      <vt:lpstr>1. sz tájékoztató t.</vt:lpstr>
      <vt:lpstr>2.sz tájékoztató t.</vt:lpstr>
      <vt:lpstr>3.sz tájékoztató t.</vt:lpstr>
      <vt:lpstr>4. sz tájékoztató t.</vt:lpstr>
      <vt:lpstr>Létszámkeret</vt:lpstr>
      <vt:lpstr>'5.1. 1.sz. mell'!Nyomtatási_cím</vt:lpstr>
      <vt:lpstr>'5.1. sz. mell'!Nyomtatási_cím</vt:lpstr>
      <vt:lpstr>'5.1.1. 2 sz. mell '!Nyomtatási_cím</vt:lpstr>
      <vt:lpstr>'5.1.1. 9 sz. mell '!Nyomtatási_cím</vt:lpstr>
      <vt:lpstr>'5.1.1.1. mell '!Nyomtatási_cím</vt:lpstr>
      <vt:lpstr>'5.1.1.10. mell '!Nyomtatási_cím</vt:lpstr>
      <vt:lpstr>'5.1.1.11. sz. mell '!Nyomtatási_cím</vt:lpstr>
      <vt:lpstr>'5.1.1.3 sz. mell '!Nyomtatási_cím</vt:lpstr>
      <vt:lpstr>'5.1.1.4 sz. mell'!Nyomtatási_cím</vt:lpstr>
      <vt:lpstr>'5.1.1.5sz. mell '!Nyomtatási_cím</vt:lpstr>
      <vt:lpstr>'5.1.1.6. sz. mell '!Nyomtatási_cím</vt:lpstr>
      <vt:lpstr>'5.1.1.7 sz. mell '!Nyomtatási_cím</vt:lpstr>
      <vt:lpstr>'5.1.1.8. mell'!Nyomtatási_cím</vt:lpstr>
      <vt:lpstr>'5.2. sz. mell'!Nyomtatási_cím</vt:lpstr>
      <vt:lpstr>'5.2.1. sz. mell '!Nyomtatási_cím</vt:lpstr>
      <vt:lpstr>'5.3. sz. mell'!Nyomtatási_cím</vt:lpstr>
      <vt:lpstr>'5.3.1. sz. mell '!Nyomtatási_cím</vt:lpstr>
      <vt:lpstr>'1. sz tájékoztató t.'!Nyomtatási_terület</vt:lpstr>
      <vt:lpstr>'1.1.sz.mell.'!Nyomtatási_terület</vt:lpstr>
      <vt:lpstr>'1.2.sz.mell. '!Nyomtatási_terület</vt:lpstr>
      <vt:lpstr>'4. sz tájékoztató t.'!Nyomtatási_terület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2015-02-20T11:03:26Z</cp:lastPrinted>
  <dcterms:created xsi:type="dcterms:W3CDTF">1999-10-30T10:30:45Z</dcterms:created>
  <dcterms:modified xsi:type="dcterms:W3CDTF">2026-09-19T11:23:18Z</dcterms:modified>
</cp:coreProperties>
</file>